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C:\Users\User\Documents\МУНИЦИПАЛЬНЫЕ ПРОГРАММЫ\Оценка эффективности\2026\Оценка эффективности 2025\"/>
    </mc:Choice>
  </mc:AlternateContent>
  <xr:revisionPtr revIDLastSave="0" documentId="13_ncr:1_{0D874697-D79D-4DBE-A17D-8BC5D6C44C01}" xr6:coauthVersionLast="38" xr6:coauthVersionMax="38" xr10:uidLastSave="{00000000-0000-0000-0000-000000000000}"/>
  <bookViews>
    <workbookView xWindow="0" yWindow="0" windowWidth="26685" windowHeight="11895" tabRatio="599" xr2:uid="{00000000-000D-0000-FFFF-FFFF00000000}"/>
  </bookViews>
  <sheets>
    <sheet name="Лист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I454" i="1" l="1"/>
  <c r="I448" i="1" s="1"/>
  <c r="F452" i="1"/>
  <c r="E452" i="1"/>
  <c r="F451" i="1"/>
  <c r="E451" i="1"/>
  <c r="F450" i="1"/>
  <c r="E450" i="1"/>
  <c r="F449" i="1"/>
  <c r="E449" i="1"/>
  <c r="I248" i="1" l="1"/>
  <c r="I239" i="1"/>
  <c r="I434" i="1"/>
  <c r="I182" i="1" l="1"/>
  <c r="I90" i="1" l="1"/>
  <c r="E405" i="1" l="1"/>
  <c r="E404" i="1"/>
  <c r="D193" i="1"/>
  <c r="C193" i="1"/>
  <c r="D322" i="1" l="1"/>
  <c r="C322" i="1"/>
  <c r="D5" i="1"/>
  <c r="C5" i="1"/>
  <c r="F495" i="1" l="1"/>
  <c r="E495" i="1"/>
  <c r="F494" i="1"/>
  <c r="E494" i="1"/>
  <c r="F491" i="1"/>
  <c r="E491" i="1"/>
  <c r="F490" i="1"/>
  <c r="E490" i="1"/>
  <c r="F489" i="1"/>
  <c r="E489" i="1"/>
  <c r="F488" i="1"/>
  <c r="E488" i="1"/>
  <c r="E487" i="1"/>
  <c r="F486" i="1"/>
  <c r="E486" i="1"/>
  <c r="F485" i="1"/>
  <c r="E485" i="1"/>
  <c r="F484" i="1"/>
  <c r="E484" i="1"/>
  <c r="F483" i="1"/>
  <c r="E483" i="1"/>
  <c r="F482" i="1"/>
  <c r="E482" i="1"/>
  <c r="F481" i="1"/>
  <c r="E481" i="1"/>
  <c r="F480" i="1"/>
  <c r="E480" i="1"/>
  <c r="F479" i="1"/>
  <c r="E479" i="1"/>
  <c r="F478" i="1"/>
  <c r="E478" i="1"/>
  <c r="F476" i="1"/>
  <c r="E476" i="1"/>
  <c r="F475" i="1"/>
  <c r="E475" i="1"/>
  <c r="F474" i="1"/>
  <c r="E474" i="1"/>
  <c r="F473" i="1"/>
  <c r="E473" i="1"/>
  <c r="F472" i="1"/>
  <c r="E472" i="1"/>
  <c r="I466" i="1"/>
  <c r="I459" i="1" s="1"/>
  <c r="F463" i="1"/>
  <c r="E463" i="1"/>
  <c r="F462" i="1"/>
  <c r="E462" i="1"/>
  <c r="F461" i="1"/>
  <c r="E461" i="1"/>
  <c r="F460" i="1"/>
  <c r="E460" i="1"/>
  <c r="I435" i="1"/>
  <c r="F439" i="1"/>
  <c r="E439" i="1"/>
  <c r="F438" i="1"/>
  <c r="E438" i="1"/>
  <c r="F437" i="1"/>
  <c r="E437" i="1"/>
  <c r="F436" i="1"/>
  <c r="E436" i="1"/>
  <c r="I419" i="1"/>
  <c r="F423" i="1"/>
  <c r="E423" i="1"/>
  <c r="F422" i="1"/>
  <c r="E422" i="1"/>
  <c r="F421" i="1"/>
  <c r="E421" i="1"/>
  <c r="F420" i="1"/>
  <c r="E420" i="1"/>
  <c r="I418" i="1"/>
  <c r="I411" i="1" s="1"/>
  <c r="F414" i="1"/>
  <c r="E414" i="1"/>
  <c r="F413" i="1"/>
  <c r="E413" i="1"/>
  <c r="F412" i="1"/>
  <c r="E412" i="1"/>
  <c r="I410" i="1"/>
  <c r="F407" i="1"/>
  <c r="E407" i="1"/>
  <c r="F406" i="1"/>
  <c r="E406" i="1"/>
  <c r="F405" i="1"/>
  <c r="F404" i="1"/>
  <c r="I402" i="1"/>
  <c r="I390" i="1" s="1"/>
  <c r="F394" i="1"/>
  <c r="E394" i="1"/>
  <c r="F393" i="1"/>
  <c r="E393" i="1"/>
  <c r="F392" i="1"/>
  <c r="E392" i="1"/>
  <c r="F391" i="1"/>
  <c r="E391" i="1"/>
  <c r="I389" i="1"/>
  <c r="I381" i="1" s="1"/>
  <c r="F385" i="1"/>
  <c r="E385" i="1"/>
  <c r="F384" i="1"/>
  <c r="E384" i="1"/>
  <c r="F383" i="1"/>
  <c r="E383" i="1"/>
  <c r="F382" i="1"/>
  <c r="E382" i="1"/>
  <c r="I380" i="1"/>
  <c r="I369" i="1" s="1"/>
  <c r="F373" i="1"/>
  <c r="E373" i="1"/>
  <c r="F372" i="1"/>
  <c r="E372" i="1"/>
  <c r="F371" i="1"/>
  <c r="E371" i="1"/>
  <c r="F370" i="1"/>
  <c r="E370" i="1"/>
  <c r="I368" i="1"/>
  <c r="F363" i="1"/>
  <c r="E363" i="1"/>
  <c r="F362" i="1"/>
  <c r="E362" i="1"/>
  <c r="D361" i="1"/>
  <c r="C361" i="1"/>
  <c r="D360" i="1"/>
  <c r="C360" i="1"/>
  <c r="I358" i="1"/>
  <c r="F353" i="1"/>
  <c r="E353" i="1"/>
  <c r="F352" i="1"/>
  <c r="E352" i="1"/>
  <c r="D351" i="1"/>
  <c r="C351" i="1"/>
  <c r="D350" i="1"/>
  <c r="C350" i="1"/>
  <c r="I348" i="1"/>
  <c r="F344" i="1"/>
  <c r="E344" i="1"/>
  <c r="F343" i="1"/>
  <c r="E343" i="1"/>
  <c r="D342" i="1"/>
  <c r="C342" i="1"/>
  <c r="D341" i="1"/>
  <c r="C341" i="1"/>
  <c r="I339" i="1"/>
  <c r="F335" i="1"/>
  <c r="E335" i="1"/>
  <c r="F334" i="1"/>
  <c r="E334" i="1"/>
  <c r="F333" i="1"/>
  <c r="E333" i="1"/>
  <c r="F332" i="1"/>
  <c r="E332" i="1"/>
  <c r="F330" i="1"/>
  <c r="E330" i="1"/>
  <c r="F329" i="1"/>
  <c r="E329" i="1"/>
  <c r="F328" i="1"/>
  <c r="E328" i="1"/>
  <c r="F327" i="1"/>
  <c r="E327" i="1"/>
  <c r="F325" i="1"/>
  <c r="E325" i="1"/>
  <c r="F324" i="1"/>
  <c r="E324" i="1"/>
  <c r="F323" i="1"/>
  <c r="E323" i="1"/>
  <c r="F322" i="1"/>
  <c r="E322" i="1"/>
  <c r="I320" i="1"/>
  <c r="F318" i="1"/>
  <c r="E318" i="1"/>
  <c r="F317" i="1"/>
  <c r="E317" i="1"/>
  <c r="F316" i="1"/>
  <c r="E316" i="1"/>
  <c r="F315" i="1"/>
  <c r="E315" i="1"/>
  <c r="F308" i="1"/>
  <c r="E308" i="1"/>
  <c r="F307" i="1"/>
  <c r="E307" i="1"/>
  <c r="F306" i="1"/>
  <c r="E306" i="1"/>
  <c r="F305" i="1"/>
  <c r="E305" i="1"/>
  <c r="I303" i="1"/>
  <c r="F298" i="1"/>
  <c r="E298" i="1"/>
  <c r="F297" i="1"/>
  <c r="E297" i="1"/>
  <c r="F296" i="1"/>
  <c r="E296" i="1"/>
  <c r="F295" i="1"/>
  <c r="E295" i="1"/>
  <c r="I293" i="1"/>
  <c r="F289" i="1"/>
  <c r="E289" i="1"/>
  <c r="F288" i="1"/>
  <c r="E288" i="1"/>
  <c r="F287" i="1"/>
  <c r="E287" i="1"/>
  <c r="F286" i="1"/>
  <c r="E286" i="1"/>
  <c r="F284" i="1"/>
  <c r="E284" i="1"/>
  <c r="F283" i="1"/>
  <c r="E283" i="1"/>
  <c r="F282" i="1"/>
  <c r="E282" i="1"/>
  <c r="F281" i="1"/>
  <c r="E281" i="1"/>
  <c r="F279" i="1"/>
  <c r="E279" i="1"/>
  <c r="F278" i="1"/>
  <c r="E278" i="1"/>
  <c r="F277" i="1"/>
  <c r="E277" i="1"/>
  <c r="F276" i="1"/>
  <c r="E276" i="1"/>
  <c r="I274" i="1"/>
  <c r="F272" i="1"/>
  <c r="E272" i="1"/>
  <c r="F271" i="1"/>
  <c r="E271" i="1"/>
  <c r="F270" i="1"/>
  <c r="E270" i="1"/>
  <c r="F269" i="1"/>
  <c r="E269" i="1"/>
  <c r="I267" i="1"/>
  <c r="F263" i="1"/>
  <c r="E263" i="1"/>
  <c r="F262" i="1"/>
  <c r="E262" i="1"/>
  <c r="F261" i="1"/>
  <c r="E261" i="1"/>
  <c r="F260" i="1"/>
  <c r="E260" i="1"/>
  <c r="F258" i="1"/>
  <c r="E258" i="1"/>
  <c r="F257" i="1"/>
  <c r="E257" i="1"/>
  <c r="F256" i="1"/>
  <c r="E256" i="1"/>
  <c r="F255" i="1"/>
  <c r="E255" i="1"/>
  <c r="F253" i="1"/>
  <c r="E253" i="1"/>
  <c r="F252" i="1"/>
  <c r="E252" i="1"/>
  <c r="F251" i="1"/>
  <c r="E251" i="1"/>
  <c r="F250" i="1"/>
  <c r="E250" i="1"/>
  <c r="F244" i="1"/>
  <c r="E244" i="1"/>
  <c r="F243" i="1"/>
  <c r="E243" i="1"/>
  <c r="F242" i="1"/>
  <c r="E242" i="1"/>
  <c r="F241" i="1"/>
  <c r="E241" i="1"/>
  <c r="F233" i="1"/>
  <c r="E233" i="1"/>
  <c r="F232" i="1"/>
  <c r="E232" i="1"/>
  <c r="F231" i="1"/>
  <c r="E231" i="1"/>
  <c r="F230" i="1"/>
  <c r="E230" i="1"/>
  <c r="F229" i="1"/>
  <c r="E229" i="1"/>
  <c r="F228" i="1"/>
  <c r="E228" i="1"/>
  <c r="F226" i="1"/>
  <c r="E226" i="1"/>
  <c r="F225" i="1"/>
  <c r="E225" i="1"/>
  <c r="F224" i="1"/>
  <c r="E224" i="1"/>
  <c r="F223" i="1"/>
  <c r="E223" i="1"/>
  <c r="F222" i="1"/>
  <c r="E222" i="1"/>
  <c r="F221" i="1"/>
  <c r="E221" i="1"/>
  <c r="I219" i="1"/>
  <c r="I209" i="1" s="1"/>
  <c r="F213" i="1"/>
  <c r="E213" i="1"/>
  <c r="F212" i="1"/>
  <c r="E212" i="1"/>
  <c r="F211" i="1"/>
  <c r="E211" i="1"/>
  <c r="F210" i="1"/>
  <c r="E210" i="1"/>
  <c r="F208" i="1"/>
  <c r="E208" i="1"/>
  <c r="F207" i="1"/>
  <c r="E207" i="1"/>
  <c r="F206" i="1"/>
  <c r="E206" i="1"/>
  <c r="D205" i="1"/>
  <c r="C205" i="1"/>
  <c r="I203" i="1"/>
  <c r="F196" i="1"/>
  <c r="E196" i="1"/>
  <c r="F195" i="1"/>
  <c r="E195" i="1"/>
  <c r="F194" i="1"/>
  <c r="E194" i="1"/>
  <c r="F193" i="1"/>
  <c r="I191" i="1"/>
  <c r="F187" i="1"/>
  <c r="E187" i="1"/>
  <c r="F186" i="1"/>
  <c r="E186" i="1"/>
  <c r="F185" i="1"/>
  <c r="E185" i="1"/>
  <c r="F184" i="1"/>
  <c r="E184" i="1"/>
  <c r="F173" i="1"/>
  <c r="E173" i="1"/>
  <c r="F172" i="1"/>
  <c r="E172" i="1"/>
  <c r="F171" i="1"/>
  <c r="E171" i="1"/>
  <c r="D170" i="1"/>
  <c r="C170" i="1"/>
  <c r="I168" i="1"/>
  <c r="F162" i="1"/>
  <c r="E162" i="1"/>
  <c r="F161" i="1"/>
  <c r="E161" i="1"/>
  <c r="F160" i="1"/>
  <c r="E160" i="1"/>
  <c r="F159" i="1"/>
  <c r="E159" i="1"/>
  <c r="F157" i="1"/>
  <c r="E157" i="1"/>
  <c r="F156" i="1"/>
  <c r="E156" i="1"/>
  <c r="F155" i="1"/>
  <c r="E155" i="1"/>
  <c r="F154" i="1"/>
  <c r="E154" i="1"/>
  <c r="F152" i="1"/>
  <c r="E152" i="1"/>
  <c r="F151" i="1"/>
  <c r="E151" i="1"/>
  <c r="F150" i="1"/>
  <c r="E150" i="1"/>
  <c r="D149" i="1"/>
  <c r="C149" i="1"/>
  <c r="I147" i="1"/>
  <c r="F142" i="1"/>
  <c r="E142" i="1"/>
  <c r="F141" i="1"/>
  <c r="E141" i="1"/>
  <c r="F140" i="1"/>
  <c r="E140" i="1"/>
  <c r="F139" i="1"/>
  <c r="E139" i="1"/>
  <c r="D138" i="1"/>
  <c r="C138" i="1"/>
  <c r="I136" i="1"/>
  <c r="F132" i="1"/>
  <c r="E132" i="1"/>
  <c r="F131" i="1"/>
  <c r="E131" i="1"/>
  <c r="F130" i="1"/>
  <c r="E130" i="1"/>
  <c r="F129" i="1"/>
  <c r="E129" i="1"/>
  <c r="I127" i="1"/>
  <c r="F123" i="1"/>
  <c r="E123" i="1"/>
  <c r="F122" i="1"/>
  <c r="E122" i="1"/>
  <c r="F121" i="1"/>
  <c r="E121" i="1"/>
  <c r="F120" i="1"/>
  <c r="E120" i="1"/>
  <c r="D119" i="1"/>
  <c r="C119" i="1"/>
  <c r="I117" i="1"/>
  <c r="F112" i="1"/>
  <c r="E112" i="1"/>
  <c r="F111" i="1"/>
  <c r="E111" i="1"/>
  <c r="F110" i="1"/>
  <c r="E110" i="1"/>
  <c r="D109" i="1"/>
  <c r="C109" i="1"/>
  <c r="I107" i="1"/>
  <c r="F101" i="1"/>
  <c r="E101" i="1"/>
  <c r="F100" i="1"/>
  <c r="E100" i="1"/>
  <c r="F99" i="1"/>
  <c r="E99" i="1"/>
  <c r="D98" i="1"/>
  <c r="C98" i="1"/>
  <c r="F96" i="1"/>
  <c r="E96" i="1"/>
  <c r="F95" i="1"/>
  <c r="E95" i="1"/>
  <c r="F94" i="1"/>
  <c r="E94" i="1"/>
  <c r="F93" i="1"/>
  <c r="E93" i="1"/>
  <c r="F92" i="1"/>
  <c r="E92" i="1"/>
  <c r="F88" i="1"/>
  <c r="E88" i="1"/>
  <c r="F87" i="1"/>
  <c r="E87" i="1"/>
  <c r="F86" i="1"/>
  <c r="E86" i="1"/>
  <c r="D85" i="1"/>
  <c r="C85" i="1"/>
  <c r="I83" i="1"/>
  <c r="F71" i="1"/>
  <c r="E71" i="1"/>
  <c r="F70" i="1"/>
  <c r="E70" i="1"/>
  <c r="F69" i="1"/>
  <c r="E69" i="1"/>
  <c r="F68" i="1"/>
  <c r="E68" i="1"/>
  <c r="I66" i="1"/>
  <c r="F60" i="1"/>
  <c r="E60" i="1"/>
  <c r="F59" i="1"/>
  <c r="E59" i="1"/>
  <c r="F58" i="1"/>
  <c r="E58" i="1"/>
  <c r="F57" i="1"/>
  <c r="E57" i="1"/>
  <c r="I55" i="1"/>
  <c r="F46" i="1"/>
  <c r="E46" i="1"/>
  <c r="F45" i="1"/>
  <c r="E45" i="1"/>
  <c r="F44" i="1"/>
  <c r="E44" i="1"/>
  <c r="D43" i="1"/>
  <c r="C43" i="1"/>
  <c r="I41" i="1"/>
  <c r="F30" i="1"/>
  <c r="E30" i="1"/>
  <c r="F29" i="1"/>
  <c r="E29" i="1"/>
  <c r="F28" i="1"/>
  <c r="E28" i="1"/>
  <c r="F27" i="1"/>
  <c r="E27" i="1"/>
  <c r="D26" i="1"/>
  <c r="C26" i="1"/>
  <c r="I24" i="1"/>
  <c r="F15" i="1"/>
  <c r="E15" i="1"/>
  <c r="F14" i="1"/>
  <c r="E14" i="1"/>
  <c r="F13" i="1"/>
  <c r="E13" i="1"/>
  <c r="F12" i="1"/>
  <c r="E12" i="1"/>
  <c r="D11" i="1"/>
  <c r="C11" i="1"/>
  <c r="F9" i="1"/>
  <c r="E9" i="1"/>
  <c r="F8" i="1"/>
  <c r="F7" i="1"/>
  <c r="E7" i="1"/>
  <c r="F6" i="1"/>
  <c r="E6" i="1"/>
  <c r="F5" i="1"/>
  <c r="E5" i="1"/>
  <c r="I326" i="1" l="1"/>
  <c r="F138" i="1"/>
  <c r="I280" i="1"/>
  <c r="F109" i="1"/>
  <c r="E98" i="1"/>
  <c r="E149" i="1"/>
  <c r="E11" i="1"/>
  <c r="E205" i="1"/>
  <c r="E43" i="1"/>
  <c r="E138" i="1"/>
  <c r="I254" i="1"/>
  <c r="F85" i="1"/>
  <c r="I91" i="1"/>
  <c r="I4" i="1"/>
  <c r="F205" i="1"/>
  <c r="E26" i="1"/>
  <c r="F170" i="1"/>
  <c r="I153" i="1"/>
  <c r="I220" i="1"/>
  <c r="E170" i="1"/>
  <c r="F119" i="1"/>
  <c r="E85" i="1"/>
  <c r="F351" i="1"/>
  <c r="F342" i="1"/>
  <c r="F350" i="1"/>
  <c r="F341" i="1"/>
  <c r="E350" i="1"/>
  <c r="F360" i="1"/>
  <c r="F26" i="1"/>
  <c r="E109" i="1"/>
  <c r="E193" i="1"/>
  <c r="E360" i="1"/>
  <c r="F149" i="1"/>
  <c r="F361" i="1"/>
  <c r="F11" i="1"/>
  <c r="F43" i="1"/>
  <c r="E341" i="1"/>
  <c r="F98" i="1"/>
  <c r="E119" i="1"/>
  <c r="E361" i="1"/>
  <c r="E351" i="1"/>
  <c r="E3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A290" authorId="0" shapeId="0" xr:uid="{00000000-0006-0000-0000-000001000000}">
      <text>
        <r>
          <rPr>
            <b/>
            <sz val="9"/>
            <rFont val="Tahoma"/>
            <charset val="204"/>
          </rPr>
          <t xml:space="preserve">Автор:
</t>
        </r>
      </text>
    </comment>
    <comment ref="G409" authorId="0" shapeId="0" xr:uid="{00000000-0006-0000-0000-000002000000}">
      <text>
        <r>
          <rPr>
            <b/>
            <sz val="9"/>
            <rFont val="Tahoma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<sst xmlns="http://schemas.openxmlformats.org/spreadsheetml/2006/main" count="505" uniqueCount="250">
  <si>
    <t>Наименование программы</t>
  </si>
  <si>
    <t>Денежные средства по программе</t>
  </si>
  <si>
    <t>Утверждено в бюджете, ( руб)</t>
  </si>
  <si>
    <t>Выполнение, (руб)</t>
  </si>
  <si>
    <t>Экономия (руб.)</t>
  </si>
  <si>
    <t>Эффективность использования денежных средств, %</t>
  </si>
  <si>
    <t>Эффективность программы</t>
  </si>
  <si>
    <t>наименование показателя</t>
  </si>
  <si>
    <t>показатель не выполнения</t>
  </si>
  <si>
    <t>% исполнение</t>
  </si>
  <si>
    <t>Эффективность программы   %</t>
  </si>
  <si>
    <t>Всего</t>
  </si>
  <si>
    <t>МБ</t>
  </si>
  <si>
    <t>КБ</t>
  </si>
  <si>
    <t>ФБ</t>
  </si>
  <si>
    <t>Внебюджет</t>
  </si>
  <si>
    <t>1.1. Подпрограмма "Развитие системы дошкольного образования"</t>
  </si>
  <si>
    <t>Эффективность подпрограммы, %</t>
  </si>
  <si>
    <t>1.2. Подпрограмма "Развитие системы общего образования"</t>
  </si>
  <si>
    <r>
      <rPr>
        <b/>
        <sz val="11"/>
        <color theme="1"/>
        <rFont val="Times New Roman"/>
        <charset val="204"/>
      </rPr>
      <t xml:space="preserve">1.3. Подпрограмма "Развитие системы дополнительного образования, отдыха, оздоровления и занятости детей и подростков"
</t>
    </r>
    <r>
      <rPr>
        <sz val="11"/>
        <color theme="1"/>
        <rFont val="Times New Roman"/>
        <charset val="204"/>
      </rPr>
      <t xml:space="preserve">
</t>
    </r>
  </si>
  <si>
    <t>Эффективность подпрограммы %</t>
  </si>
  <si>
    <t>1.4. Подпрограмма "Воспитание и социализация детей и подростков с целью реализации федерального государственного образовательного стандарта "Путь к успеху"</t>
  </si>
  <si>
    <t>1.5.Подпрограмма «Развитие воспитания в системе образования Надеждинского муниципального района «Одаренные дети - Поколение Надежды»</t>
  </si>
  <si>
    <t xml:space="preserve">1.6.  Отдельные мероприятия программы </t>
  </si>
  <si>
    <t>Эффективность Программы %</t>
  </si>
  <si>
    <t>2.1. Подпрограмма «Организация и проведение культурно-досуговых мероприятий на территории Надеждинского муниципального района"</t>
  </si>
  <si>
    <t xml:space="preserve">Эффективность подпрограммы % </t>
  </si>
  <si>
    <t xml:space="preserve">2.2. Подпрограмма «Развитие системы дополнительного образования»
</t>
  </si>
  <si>
    <t xml:space="preserve">2.3. Подпрограмма «Организация библиотечного обслуживания населения»
</t>
  </si>
  <si>
    <t xml:space="preserve">2.4. Подпрограмма "Организационно-воспитательная работа с молодежью"
</t>
  </si>
  <si>
    <t xml:space="preserve">2.5.  Подпрограмма "Развитие физической культуры и спорта на территории НМР"
</t>
  </si>
  <si>
    <t xml:space="preserve">                  Эффективность подпрограммы %</t>
  </si>
  <si>
    <t>2.6. Отдельные мероприятия</t>
  </si>
  <si>
    <r>
      <rPr>
        <b/>
        <sz val="11"/>
        <color theme="1"/>
        <rFont val="Times New Roman"/>
        <charset val="204"/>
      </rPr>
      <t>Эффективность подпрограммы</t>
    </r>
    <r>
      <rPr>
        <sz val="11"/>
        <color theme="1"/>
        <rFont val="Times New Roman"/>
        <charset val="204"/>
      </rPr>
      <t xml:space="preserve"> </t>
    </r>
  </si>
  <si>
    <t>Эффективность подпрограммы</t>
  </si>
  <si>
    <t>3.4. Подпрограмма "Развитие и поддержка социально ориентированных некоммерческий организаций  Надеждинского муниципального района"</t>
  </si>
  <si>
    <t xml:space="preserve">Эффективность подпрограммы </t>
  </si>
  <si>
    <t>3.5. Отдельные мероприятия</t>
  </si>
  <si>
    <t xml:space="preserve">Эффективность Программы %  </t>
  </si>
  <si>
    <t xml:space="preserve">Эффективность программы  </t>
  </si>
  <si>
    <t>Эффективность Программы%</t>
  </si>
  <si>
    <t>Фонд развития территорий</t>
  </si>
  <si>
    <t>5.1. Подпрограмма «Создание условий  для обеспечения  качественными услугами жилищно-коммунального хозяйства Надеждинского муниципального района»</t>
  </si>
  <si>
    <t>5.2. Подпрограмма «Проведение капитального ремонта многоквартирных домов в Надеждинском муниципальном районе»</t>
  </si>
  <si>
    <t>5.3. Отдельные мероприятия</t>
  </si>
  <si>
    <t>6.1.  Подпрограмма №1 «Развитие информационных систем и информационных сервисов для жителей НМР. Электронное правительство, система межведомственного электронного взаимодействия»</t>
  </si>
  <si>
    <t>6.2. Подпрограмма № 2 «Информационное освещение деятельности администрации Надеждинского муниципального района в средствах массовой информации»</t>
  </si>
  <si>
    <t>6.3. Отдельные мероприятия</t>
  </si>
  <si>
    <t>Эффективность  подпрограммы</t>
  </si>
  <si>
    <t xml:space="preserve">7.5. Отдельные мероприятия программы </t>
  </si>
  <si>
    <t>Эффективновть Программы %</t>
  </si>
  <si>
    <t xml:space="preserve">    Эффективность программы %</t>
  </si>
  <si>
    <t>10. МП
"Обеспечение населения твердым топливом на территории Надеждинского муниципального района на 2019-2026 годы"</t>
  </si>
  <si>
    <t>Эффективность программы %</t>
  </si>
  <si>
    <t>12. МП «Обеспечение жильем молодых семей Надеждинского муниципального района" на 2021-2027 годы»</t>
  </si>
  <si>
    <t xml:space="preserve">13.МП "Обеспечение инженерной и транспортной инфраструктурой земельных участков, предоставляемых (предоставленных) бесплатно для индивидуального жилищного строительства семьям, имеющих трех и более детей, на территории Надеждинского муниципального района, на 2024-2031 годы" </t>
  </si>
  <si>
    <t>Итого, в том числе:</t>
  </si>
  <si>
    <t>Итого</t>
  </si>
  <si>
    <t>Бюджет НМР</t>
  </si>
  <si>
    <t>Администрация  НМР</t>
  </si>
  <si>
    <t>Управление образования</t>
  </si>
  <si>
    <t>Управление культуры</t>
  </si>
  <si>
    <t xml:space="preserve">Финансовое управление </t>
  </si>
  <si>
    <t>Оценка эффективности муниципальных программ за 2025 год по Надеждинскому муниципальному району</t>
  </si>
  <si>
    <t>1.  МП «Развитие образования Надеждинского муниципального района» на 2020-2029</t>
  </si>
  <si>
    <t>2. МП «Развитие культуры, физической культуры, спорта и молодежной политики в Надеждинском муниципальном районе на 2020-2027 годы»</t>
  </si>
  <si>
    <t>5.  МП  «Обеспечение доступным жильем и качественными услугами жилищно-коммунального хозяйства Надеждинского муниципального района на 2021-2027 годы»</t>
  </si>
  <si>
    <t>6.  МП
«Информационное общество Надеждинского муниципального района на 2020-2027 годы»</t>
  </si>
  <si>
    <t>9.  МП «Противодействие коррупции 
на территории Надеждинского муниципального района на 2021-2027 годы»</t>
  </si>
  <si>
    <t>3.  МП «Экономическое развитие Надеждинского муниципального района на 2016-2027 годы»</t>
  </si>
  <si>
    <t>3.1. Подпрограмма «Содействие развитию малого и среднего предпринимательства в Надеждинском муниципальном районе на 2016-2027 годы»</t>
  </si>
  <si>
    <t>3.2.  Подпрограмма «Управление муниципальным имуществом, находящимся в собственности Надеждинского муниципального района на 2016-2027 годы»</t>
  </si>
  <si>
    <t>3.3. Подпрограмма «Развитие муниципальной службы в АНМР и структурных подразделениях администрации Надеждинского муниципального района на 2016-2027 годы»</t>
  </si>
  <si>
    <t>4. МП «Развитие дорожной отрасли в Надеждинском муниципальном районе на 2015-2027 годы</t>
  </si>
  <si>
    <t>7. МП «Совершенствование  гражданской обороны, защита населения и территорий от чрезвычайных ситуаций, обеспечение пожарной безопасности и безопасности людей на водных объектах Надеждинского муниципального района на 2022-2027 годы»</t>
  </si>
  <si>
    <t>7.1 Подпрограмма "Снижение рисков и смягчение последствий чрезвычайных ситуаций природного и техногенного характера в Надеждинском муниципальном районе" на 2022-2027 годы</t>
  </si>
  <si>
    <t>7.2. Подпрограмма "Пожарная безопасность" на 2022-2027 годы</t>
  </si>
  <si>
    <t>7.3. Подпрограмма "Предупреждение и ликвидация последствий чрезвычайных ситуаций природного и техногенного характера в Надеждинском муниципальном районе" на 2022-2027 годы</t>
  </si>
  <si>
    <t>7.4. Подпрограмма "«Совершенствование гражданской обороны на территории Надеждинского муниципального района» на 2022-2027 годы.</t>
  </si>
  <si>
    <t>8.1. Подпрограмма «Противодействие и профилактика экстремизма, терроризма на территории Надеждинского муниципального района на 2016-2027 годы»</t>
  </si>
  <si>
    <t>8.2. Подпрограмма «Усиление борьбы с преступностью, правонарушениями на территории Надеждинского муниципального района на 2016 -2027 годы»</t>
  </si>
  <si>
    <t>8.3. Подпрограмма «Комплексные меры по противодействию употреблению наркотиков в Надеждинском муниципальном районе на 2016-2027 годы»</t>
  </si>
  <si>
    <t>8.4. Подпрограмма «Повышение безопасности дорожного движения 
в Надеждинском муниципальном районе на 2016-2027 год</t>
  </si>
  <si>
    <t>8. МП «Безопасный район» на 2016-2027 годы</t>
  </si>
  <si>
    <t>11. МП «Сохранение и популяризация объектов культурного наследия (памятников истории и культуры) в Надеждинском муниципальном районе на 2019-2027 годы»</t>
  </si>
  <si>
    <t>14.МП " Организация похоронного дела на территории Надеждинского муниципального района на 2020-2027 года</t>
  </si>
  <si>
    <t xml:space="preserve">15.МП "Охрана окружающей среды на территории Надеждинского муниципального района на 2023-2027 годы" </t>
  </si>
  <si>
    <t>1) Количество выявленных на территории НМР  преступлений террористической и экстремистской направленности  (за исключением заведомо ложных сообщений об акте терроризма):                                                  2025  год  – 0  ед. 
По программе –   0 ед.</t>
  </si>
  <si>
    <t>2) Количество зарегистрированных на территории НМР несанкционированных акций экстремистской направленности, повлекших возникновение массовых беспорядков или иное осложнение оперативной обстановки:                                   2025  год¬ – 0   ед. 
По программе –   0 ед.</t>
  </si>
  <si>
    <t>3)  Число общественных или религиозных объединений, ликвидированных по причине осуществления ими экстремисткой деятельности 
2025 год¬  – 0  ед. 
По программе  –   0 ед.</t>
  </si>
  <si>
    <r>
      <t>1) Снижение количества преступлений, зарегистрированных на территории Надеждинского муниципального района 
2025   год - снижение на 20 %</t>
    </r>
    <r>
      <rPr>
        <sz val="11"/>
        <color rgb="FFFF0000"/>
        <rFont val="Times New Roman"/>
        <family val="1"/>
        <charset val="204"/>
      </rPr>
      <t xml:space="preserve">
</t>
    </r>
    <r>
      <rPr>
        <sz val="11"/>
        <rFont val="Times New Roman"/>
        <charset val="204"/>
      </rPr>
      <t>По программе  – снижение на 10 %</t>
    </r>
  </si>
  <si>
    <t>2) Снижение количества преступлений, совершенных на территории НМР несовершеннолетними гражданами или при их участии 
2025 год  - снижение   на  41   %
По программе  –   10 %</t>
  </si>
  <si>
    <t>2)  Уменьшение количества лиц, потребляющих наркотикии выявленные в рамках медицинских обследований                                                    2025  год­  –  уменьшение  на  48 %                                                      По программе  –   3 %</t>
  </si>
  <si>
    <t>3) Снижение количества преступлений, связанных с незаконным оборотом наркотиков и психотропных веществ                           2025  год –  увеличение  на 86 %                                По программе -  на 10%</t>
  </si>
  <si>
    <t>1)  Уменьшение количества лиц, погибших в результате дорожно-транспортных происшествий на территории НМР 
2025 год  – уменьшение   10 %
По программе  – 10 %</t>
  </si>
  <si>
    <t>2)  Снижение количества дорожно-транспортных происшествий на территории НМР
2025 год  –  уменьшение 10%,
По программе  – снижение на 10 %</t>
  </si>
  <si>
    <t>3)  Уменьшение количества детей, пострадавших в результате дорожно-транспортных происшествий 
по собственной неосторожности 
на территории НМР                                     2025 год – уменьшение  60 %
По программе  –  снижение на 10%</t>
  </si>
  <si>
    <t>Объем собранного мусора с мест 2025 год – 5420 куб.м.
По программе –22000 куб.м.</t>
  </si>
  <si>
    <t>Рекультивация объекта п.Мирный  2025 год - 0%                                                  По программе 0%</t>
  </si>
  <si>
    <t>Количество высаженных саженцев  2025 год - 0 шт.                                                 По программе 0 шт.</t>
  </si>
  <si>
    <t>Количество ликвидированных несанкционированных мест размещения отходов                       2025год - 30%                                                По программе 30%</t>
  </si>
  <si>
    <t>1) Наличие заключенного договора о технологическом присоединении в отношении земельного участка к/н 25:10:230004:836                                       2025 год – 1ед.,
По программе – 1 ед.</t>
  </si>
  <si>
    <t>2) Наличие заключенного договора о технологическом присоединении в отношении земельного участка к/н 25:10:230000:1155                                       2025 год – 1 ед.
По программе – 1 ед.</t>
  </si>
  <si>
    <t>3)Наличие заключенного договора о технологическом присоединении к электросетям п. Морской                      2025 год – 1 ед.
По программе – 1 ед.</t>
  </si>
  <si>
    <t>1)  Удельный вес населения НМР, участвующего в культурно-досуговых мероприятиях, организуемых 
и проводимых МБУ ЦКД НМР
2025 год – 320%
По программе – 320%</t>
  </si>
  <si>
    <t>2)  Количество  мероприятий, организуемых и проводимых МБУ ЦКД НМР
2025 год –  360 ед.
По программе –  360 ед.</t>
  </si>
  <si>
    <t>3)  Количество клубных формирований МБУ ЦКД НМР:         2025 год  -19 ед.
По программе - 19 ед.</t>
  </si>
  <si>
    <t>4)  Количество участников клубных формирований МБУ ЦКД НМР
2025 год –  356 чел.
По программе –  356 чел.</t>
  </si>
  <si>
    <t xml:space="preserve">5)  Удовлетворенность населения  качеством услуги по организации и проведению культурно-досуговых, театрально-зрелищных мероприятий
2025 год – 95 %
По программе – 95 % </t>
  </si>
  <si>
    <t>1) Участие МБОУ ДОД ДШИ 
в культурно-массовых (художественных мероприятиях)
2025  год  – 98 %
По программе – 98%</t>
  </si>
  <si>
    <t>2)  Удельный вес выпускников МБОУ ДОД ДШИ
2025 год –  48%
По программе – 48%</t>
  </si>
  <si>
    <t>3)  Удельный вес  лауреатов, дипломантов в конкурсах и фестивалях от общего числа участников
2025 год – 39 %
По программе – 33%</t>
  </si>
  <si>
    <t>4)  Удовлетворенность населения качеством предоставляемых услугв сфере дополнительного образования                       2025 год – 99 %                                                      По программе – 99%</t>
  </si>
  <si>
    <t xml:space="preserve">1)  Количество экземпляров новых поступлений в библиотечный фонд МКУ МБ на 1,0 тыс. чел.
2025 год – 84 ед. 
По программе –  88 ед. </t>
  </si>
  <si>
    <t>2)  Число зарегистрированных пользователей библиотек МКУ МБ
2025 год – 1367 чел. 
По программе –  1367 чел.</t>
  </si>
  <si>
    <t xml:space="preserve">3)  Число посещений библиотеки за год
2025 год – 33640 ед. 
По программе –  33640ед. </t>
  </si>
  <si>
    <t>1)  Доля численности детей и молодежи НМР  в возрасте от 14 до 30 лет, участвующих в реализации мероприятий (проектов, программ) 
по отрасли «Молодежная политика»
2025 год – 19 % 
По программе – 19 %</t>
  </si>
  <si>
    <t>2)  Доля детей и молодежи НМР  в возрасте от 14 до 30 лет, занявших призовые места в зональных, краевых, региональных, всероссийских и международных конкурсах, фестивалях и олимпиадах, 
от количества участвующих 
в вышеуказанных мероприятиях
2025 год –  69% 
По программе – 69 %</t>
  </si>
  <si>
    <t>3)  Удовлетворенность целевой группы (дети и молодежь НМР в возрасте от 14 до 30 лет) качеством организуемых мероприятий (проектов, программ) по приоритетным направлениям молодежной политики
2025 год –79% 
По программе – 79%</t>
  </si>
  <si>
    <t xml:space="preserve">1.Доля населения Надеждинского муниципального района, систематически занимающегося физической культурой и спортом  2025 год –58,5% 
По программе – 58,5%   </t>
  </si>
  <si>
    <r>
      <t>2)У</t>
    </r>
    <r>
      <rPr>
        <sz val="11"/>
        <color rgb="FF000000"/>
        <rFont val="Times New Roman"/>
        <charset val="204"/>
      </rPr>
      <t xml:space="preserve">ровень обеспеченности граждан </t>
    </r>
    <r>
      <rPr>
        <sz val="11"/>
        <color theme="1"/>
        <rFont val="Times New Roman"/>
        <charset val="204"/>
      </rPr>
      <t>Надеждинского муниципального района</t>
    </r>
    <r>
      <rPr>
        <sz val="11"/>
        <color rgb="FF000000"/>
        <rFont val="Times New Roman"/>
        <charset val="204"/>
      </rPr>
      <t xml:space="preserve"> спортивными сооружениями исходя из единовременной пропускной способности объектов спорта.                                                          </t>
    </r>
    <r>
      <rPr>
        <sz val="11"/>
        <color theme="1"/>
        <rFont val="Times New Roman"/>
        <charset val="204"/>
      </rPr>
      <t xml:space="preserve"> 2025 год – 55,6% 
По программе – 55,6%</t>
    </r>
  </si>
  <si>
    <t>3) Количество мероприятий по выполнению показателей Всероссийского комплекса «Готов к труду и обороне» (ГТО)                 2025 год – 9 шт. 
По программе – 9 шт.</t>
  </si>
  <si>
    <t>1) Увеличение количества отремонтированных и отреставрированных объектов культурного наследия, расположенных на территории Надеждинского муниципального района
2025 год – 72,33%                                          По программе –72,33 %</t>
  </si>
  <si>
    <t>2) Увеличение количества объектов культурного наследия, зарегистрированных в едином государственном реестре объектов культурного наследия (памятников истории и культуры) народов Российской Федерации: 
2025 год – 32%,
По программе – 32 %</t>
  </si>
  <si>
    <t>3) Увеличение количества объектов культурного наследия, расположенных на территории Надеждинского муниципального района и принятых в муниципальную собственность                         2025 год – 68%                                                           По программе – 68%</t>
  </si>
  <si>
    <t>4) Увеличение количества разработанных охранных зон  объектов культурного наследия, расположенных на территории Надеждинского муниципального района.                                                   2025 год- 32%
По программе –32 %</t>
  </si>
  <si>
    <t>5) Увеличение оформленных технических планов на объекты культурного наследия, расположенных на территории Надеждинского муниципального района
2025 год – 72%
По программе – 72%</t>
  </si>
  <si>
    <t>6) Содержание и благоустройство объектов культурного наследия
2025 год – 17 ед.
По программе – 17 ед.</t>
  </si>
  <si>
    <t>7) Текущий ремонт памятника истории и культуры в память погибшим в Великой Отечественной войне 1941-1945 гг. расположенного по адресу: с. Вольно-Надеждинское, ул. Р. Дрегиса, д.5
2025 год – 1 ед.
По программе – 1 ед.</t>
  </si>
  <si>
    <t>1) Предоставление социальных выплат молодым семьям, признанных нуждающимися в улушении жилищных условий, для улучшения жилищных условий 
2025 год – 4 ед.                                          По программе –4 ед.</t>
  </si>
  <si>
    <t>2) Общая площадь жилых помещений, приобретенная участниками Программы
2025 год – 210 кв.м.,
По программе –210 кв.м.</t>
  </si>
  <si>
    <t>1) Снижение количества допущенных должностными лицами   органов местного самоуправления и подведомственных им организаций коррупционных проступков, влекущих применение мер юридической ответственности                                     2025 год –0 ед.
По программе – 3 ед.</t>
  </si>
  <si>
    <t>2)Увеличение количества направленных должностными лицами   органов местного самоуправления и подведомственных им организаций в установленном порядке уведомлений о личной заинтересованности при исполнении должностных обязанностей, которая приводит или может привести к конфликту интересов                                              2025 год –19 ед.                                                                                   .По программе -3 ед</t>
  </si>
  <si>
    <t>3) Количество публикаций в СМИ и информационных сообщений, размещенных на официальных сайтах   органов местного самоуправления, по вопросам противодействия коррупции (медиактивность);                                             2025 год- 6 ед.
По программе – 12 ед.</t>
  </si>
  <si>
    <t>4) Увеличение числа граждан, удовлетворенных деятельностью органов местного самоуправления по противодействию коррупции и результатами противодействия коррупции (положительная динамика).
2025 год- 20 %
По программе – 20 %</t>
  </si>
  <si>
    <t>5. Количество мероприятий антикоррупционной направленности проведенных в отчетный период               2025 год- 5 ед.
По программе – 5 ед.</t>
  </si>
  <si>
    <t>6. Численность муниципальных служащих, прошедших обучение по вопросам противодействия коррупции
2025 год- 20 ед
По программе – 29 ед.</t>
  </si>
  <si>
    <t xml:space="preserve">1)  Количество муниципальных служащих АНМР, включенных в кадровый резерв                                2025 год - 5   чел.                                                    По программе –5 чел. </t>
  </si>
  <si>
    <t xml:space="preserve">2)  Количество муниципальных служащих АНМР и её отраслевых (функциональных) органов, прошедших повышение квалификации в общем объеме муниципальных служащих
2025 год –  17 чел. 
По программе –  26 чел. </t>
  </si>
  <si>
    <t xml:space="preserve">3)  Количество муниципальных служащих АНМР и ёе отраслевых (функциональных) органов,  прошедших периодический медицинский осмотр
2025 год –  47 чел. 
По программе – 58 чел. </t>
  </si>
  <si>
    <r>
      <t xml:space="preserve">1)  Количество субъектов малого и среднего предпринимательства, зарегистрированных на территории </t>
    </r>
    <r>
      <rPr>
        <sz val="11"/>
        <rFont val="Times New Roman"/>
        <charset val="204"/>
      </rPr>
      <t>НМР, в расчете на 10 тыс. населения
2025  год –  613,4ед.</t>
    </r>
    <r>
      <rPr>
        <sz val="11"/>
        <color theme="1"/>
        <rFont val="Times New Roman"/>
        <charset val="204"/>
      </rPr>
      <t xml:space="preserve">
По программе –  500,0 ед. </t>
    </r>
  </si>
  <si>
    <r>
      <t xml:space="preserve">2)  Доля среднесписочной численности работников (без внешних совместителей) малых и средних предприятий,  осуществляющих деятельность на территории НМР
</t>
    </r>
    <r>
      <rPr>
        <sz val="11"/>
        <rFont val="Times New Roman"/>
        <charset val="204"/>
      </rPr>
      <t>2025 год –     49,4 %</t>
    </r>
    <r>
      <rPr>
        <sz val="11"/>
        <color theme="1"/>
        <rFont val="Times New Roman"/>
        <charset val="204"/>
      </rPr>
      <t xml:space="preserve">
По программе – 40,3%</t>
    </r>
  </si>
  <si>
    <t>3) Увеличение налоговых поступлений от упрощенной системы налогообложения в виде единого налога на вмененный доход и на основе патента от субъектов малого и среднего предпринимательства, осуществляющих деятельность на территории НМР 
в консолидированный бюджет НМР
2025 год –   на 10,6 %,
По программе  – на 1,0 %</t>
  </si>
  <si>
    <t>4)  Доля объема выпуска продукции (работ, услуг) субъектами малого предпринимательства, осуществляющих деятельность 
на территории НМР
2025 год – 43%
По программе – 42%</t>
  </si>
  <si>
    <t xml:space="preserve">5)  Количество вновь созданных рабочих мест субъектами малого и среднего предпринимательства, осуществляющих свою деятельность на территории НМР
2025 год –  163 ед.
по программе –  150 ед. </t>
  </si>
  <si>
    <t xml:space="preserve">1)Количество информационных материалов, освещающих деятельность СОНКО, размещенных в информационно-телекоммуникационной сети Интернет ответственным исполнителем подпрограммы                                                             2025 год –  12  ед 
По программе – 6 чел. </t>
  </si>
  <si>
    <t xml:space="preserve">2)Количество СОНКО, которые приняли участие в организации мероприятий совместно с администрацией НМР в течение отчетного периода                                  2025 год –  1ед. 
По программе – 3 ед. </t>
  </si>
  <si>
    <t xml:space="preserve">3)Количество работников и добровольцев, принимающих участие в социально значимых проектах                                                  2025 год –  5 чел. 
По программе – 5 чел. </t>
  </si>
  <si>
    <t>4)Количество мероприятий, акций, проектов, реализуемых совместно с администрацией Надеждинского муниципального района                                       2025 год – 5   ед 
По программе – 5 ед.</t>
  </si>
  <si>
    <t>1)Доля электронного документооборота между администрацией НМР, государственными органами власти и иными организациями в общем объеме документооборота:                   2025  год – 90  %
По программе – 80%</t>
  </si>
  <si>
    <t>2)   Доля отечественного лицензионного программного обеспечения, установленного на рабочие места сотрудников, осуществляющих работу в системе межведомственного электронного взаимодействия
2025 год –  50%
По программе – 50%</t>
  </si>
  <si>
    <t>3) Доля структурных подразделений администрации НМР, имеющих доступ в сеть Интернет со скоростью не менее 10 Мбит/сек, в общем количестве структурных подразделений
2025 год – 100  %
По программе – 100 %</t>
  </si>
  <si>
    <t>1) Доля газетных площадей с информацией о деятельности органов местного самоуправления НМР в общем объеме тиража МБУ «Трудовая слава»                               2025 год – 70%
По программе – 50 %</t>
  </si>
  <si>
    <r>
      <t>3) Увеличение числа несовершеннолетних, трудоустроенных в летний период времени
2025  год – 6 %</t>
    </r>
    <r>
      <rPr>
        <sz val="11"/>
        <rFont val="Times New Roman"/>
        <charset val="204"/>
      </rPr>
      <t xml:space="preserve">
По программе  – 3%</t>
    </r>
  </si>
  <si>
    <t>4) Доля учащихся образовательных учреждений, участвующих в реализации мероприятий по профилактике наркомании в НМР, от общей численности учащихся
2025  год – 92    %
По программе – 92 %</t>
  </si>
  <si>
    <t>4) Доля учащихся образовательных учреждений, участвующих в реализации мероприятий по профилактике дорожно-транспортных происшествий, от общей численности учащихся
2025  год  – 100%
По программе  –  100 %</t>
  </si>
  <si>
    <t>1) Доля  детей, в возрасте от 1,5 до 7 лет, получающих услуги дошкольного образования:                   2025 год –   93 %                                     По программе –100 %</t>
  </si>
  <si>
    <t>2) Коэффициент посещаемости МДОУ НМР детьми в возрасте от 1,5 до 7 лет :
2025 год – 80   %
По программе – 80%</t>
  </si>
  <si>
    <t>3) Доля детей НМР в возрасте от 3 до 7 лет, получающих дошкольную образовательную услугу, в общей численности детей от 3 до 7 лет             :2025 год –      100 %                                По программе – 100%</t>
  </si>
  <si>
    <t>4) Доля воспитанников ДОУ НМР, обучающихся по программам, соответствующим требованиям федерального государственного образовательного стандарта (далее –ФГОС) дошкольного образования
2025 год –  100  %
По программе – 100%</t>
  </si>
  <si>
    <t>5) Доля ДОУ НМР, в которых созданы условия для организации образовательного процесса в соответствии с современными требованиями:                                       2025 год –    90 %
По программе –  90 %</t>
  </si>
  <si>
    <t>6) Удовлетворенность населения качеством предоставляемых услуг в сфере дошкольного образования в НМР:
2025 год –    82 %
По программе – 90 %</t>
  </si>
  <si>
    <t>7) Доля МДОУ НМР, осуществляющих обучение  по образовательным программам дошкольного образования в режиме полного дня, в общей численности МДОУ НМР
2025 год – 100  %
По программе – 95 %</t>
  </si>
  <si>
    <t>8) Увеличение доли детей-инвалидов и других маломобильных групп населения,  получающих дошкольную образовательную услугу, положительно оценивающих уровень доступности объектов образования
2025 год –   75  %
По программе – 85 %</t>
  </si>
  <si>
    <t>1)  Доля  учащихся МОУ НМР, обучающихся в соответствии с ФГОС:                                                         2025 год –   100 %
По программе – 100%</t>
  </si>
  <si>
    <t>2) Достижение обучающихся образовательных результатов по итогам сдачи единого государственного экзамена и основного государственного экзамена, как по основным предметам, так и по предметам по выбору:                                                  2025 год –  85 %
По программе – 85%</t>
  </si>
  <si>
    <t>4) Доля обучающихся МОУ НМР, занимающихся во вторую (третью) смену, в общей численности обучающихся в МОУ НМР:
2025 год  -  33,5  % 
По программе-15%</t>
  </si>
  <si>
    <t>3)  Доля выпускников МОУ НМР, не сдавших единый государственный экзамен и не получивших  аттестат о среднем общем образовании, в общей численности выпускников МОУ НМР:
2025 год –   2  %
По программе – 0,6%</t>
  </si>
  <si>
    <t>5)  Доля педагогических работников с первой и высшей квалификационной категорией от общей численности педагогических работников                                              2025 год –   44  %                                                        По программе – 85  %</t>
  </si>
  <si>
    <t>6)  Доля победителей 
и призеров районных предметных олимпиад в общей численности участников:                                                         2025 год –    81  %
По программе – 81 %</t>
  </si>
  <si>
    <t>7)  Количество учащихся на 
1 компьютер
2025 год –   5  чел.
По программе – 6 чел.</t>
  </si>
  <si>
    <t>8)  Удовлетворенность населения НМР качеством предоставляемых услуг в сфере общего образования  в Надеждинском муниципальном районе:                                                               2025 год –   90 %
По программе – 90%</t>
  </si>
  <si>
    <t>9) Доля МОУ НМР, осуществляющих образовательную деятельность в очном режиме, в общей численности МОУ НМР
2025 год –    100 %
По программе – 95%</t>
  </si>
  <si>
    <t>10) Увеличение доли детей-инвалидов и других маломобильных групп населения,  обучающихся в общеобразовательных учреждениях, положительно оценивающих уровень доступности объектов образования
2025 год –     70 %
По программе – 85%</t>
  </si>
  <si>
    <t>1) Доля детей в возрасте 5-18 лет, получающих услуги по дополнительному образованию в МОУ НМР, в общей численности детей данной возрастной группы  МОУ НМР:
2025 год – 75 %
По программе – 75%</t>
  </si>
  <si>
    <t>2) Охват обучающихся в МОУ НМР в возрасте от 14 до 18 лет трудоустройством в каникулярное время
2025 год –  13 %
По программе – 10%</t>
  </si>
  <si>
    <t>3) Охват обучающихся 1-7 классов в МОУ НМР в лагерях отдыха с дневным пребыванием в каникулярное время                             2025 год – 70  %                                                       По программе -90%</t>
  </si>
  <si>
    <t>4) Удовлетворенность населения НМР качеством предоставляемых услуг в сфере дополнительного   образования:
2025 год –60 %
По программе - 90%</t>
  </si>
  <si>
    <t>5) Доля МОУ ДО НМР, осуществляющих общеобразовательную деятельность в очном режиме, в общей численности МОУ ДО НМР
2025 год –    100 %
По программе - 100%</t>
  </si>
  <si>
    <t>6)Увеличение доли детей-инвалидов и других маломобильных групп населения,  получающих услугу дополнительного образования, положительно оценивающих уровень доступности объектов образования
2025 год –   85 %
По программе - 85%</t>
  </si>
  <si>
    <t>7)Доля детей в возрасте от 3 до 18 лет, получающих дополнительное образование с использованием сертификата дополнительного образования, в обще численности  детей, получающих дополнительное образование  за счет бюджетных средств
2025 год –  100 %
По программе - 100%</t>
  </si>
  <si>
    <t>8)Доля детей  в возрасте от 3 до 18 лет, использующих сертификаты дополнительного образования в статусе сертификатов персонифицированного финансирования
2025 год –  15  %
По программе - 15 %</t>
  </si>
  <si>
    <t>1)  Доля учащихся МОУ НМР,  участвующих в общешкольных мероприятиях:
2025 год – 0 %
По программе – 0 %</t>
  </si>
  <si>
    <t>2)  Доля учащихся МОУ НМР, занятых в кружках и секциях по интересам:                                       2025 год –   0 %                                                          По программе – 0  %</t>
  </si>
  <si>
    <t>3)  Доля учащихся МОУ НМР  - участников муниципальных, региональных и всероссийских олимпиад, интеллектуальных 
и спортивных соревнований 
и творческих конкурсов:
2025 год –   0 %                                                    По программе  0%</t>
  </si>
  <si>
    <t>4)  Доля учащихся МОУ НМР - победителей и призеров олимпиад, интеллектуальных и творческих конкурсов, спортивных соревнований различного уровня:
2025 год –  0  %
По программе –  0%</t>
  </si>
  <si>
    <t>5)  Доля высших рейтинговых оценок участия (1,2 места, Гран-при и т.п.) учащихся НМР в муниципальных, региональных, российских олимпиадах, интеллектуальных соревнованиях                  2025 год – 0  %                                                     По программе – 0%</t>
  </si>
  <si>
    <t>1) Доля несовершеннолетних, вовлеченных в мероприятия региональных планов по реализации Стратегии развития воспитания в Российской Федерации (ежегодно).
2025 год – 100%
По программе – 90 %</t>
  </si>
  <si>
    <t>2)  Доля несовершеннолетних, в отношении которых органами и учреждениями системы профилактики безнадзорности и правонарушений несовершеннолетних прекращена индивидуальная профилактическая работа в связи с улучшением ситуации к общей численности несовершеннолетних, в отношении которых прекращена индивидуальная профилактическая работа (ежегодно).                                    2025 год –  20 %                                                          По программе – 70,8  %</t>
  </si>
  <si>
    <t>3) Доля общеобразовательных организаций, в которых созданы и действуют органы ученического самоуправления, от общего числа общеобразовательных организаций Надеждинского муниципального района; (с нарастающим итогом).
2025 год –   100 %                                                    По программе  100%</t>
  </si>
  <si>
    <t>4)  Количество педагогических работников, освоивших программы повышения квалификации по актуальным вопросам воспитательной работы, конфликтологии, взаимодействию с детскими общественными объединениями (с нарастающим итогом).:
2025 год – 80  %
По программе –  75%</t>
  </si>
  <si>
    <t>5)Численность педагогов-психологов в общеобразовательных организациях Надеждинского муниципального района;
(ежегодно).                                           2025 год – 100  %                                                     По программе – 100%</t>
  </si>
  <si>
    <t>6)Доля обучающихся в возрасте от 3 до 18 лет, непосредственно вовлеченных в мероприятия патриотической направленности от общего числа несовершеннолетних Надеждинского муниципального района (с нарастающим итогом)             2025 год – 100  %                                                     По программе – 83%</t>
  </si>
  <si>
    <t>7)Доля педагогических работников образовательных организаций, принявших участие в профессиональных конкурсах, тематика которых связана с вопросами воспитания и социализации обучающихся, в общей численности педагогических работников Надеждинского муниципального района (ежегодно).                                                     2025 год – 2 чел.                                                    По программе –2 чел</t>
  </si>
  <si>
    <t>8)Количество образовательных организаций всех типов, инновационных площадок в области воспитания, дополнительного образования Надеждинского муниципального района.                                         2025 год – 14 ед.                                                    По программе –2 ед.</t>
  </si>
  <si>
    <t>9)Количество обучающихся образовательных организаций, участвующих в реализации деятельности РДДМ «Движение первых» (с нарастающим итогом).                                     2025 год – 951 ед.                                                    По программе –300 ед.</t>
  </si>
  <si>
    <t>10)Количество обучающихся образовательных организаций, участвующих в реализации деятельности движения «Юнармия» (с нарастающим итогом).                                2025 год – 550 ед.                                                    По программе –500 ед.</t>
  </si>
  <si>
    <t>11)Доля муниципальных систем образования, в которых имеются образовательные организации с кадетскими (казачьими) классами, в общей численности муниципальных систем образования Надеждинского муниципального района (с нарастающим итогом).                                  2025 год – 0%                                                   По программе –8%</t>
  </si>
  <si>
    <t xml:space="preserve">1)  Количество трудоустроенных молодых специалистов в МОУ НМР                                                  2025 год  –  28   чел.                                                    По программе – 5  чел. </t>
  </si>
  <si>
    <r>
      <t>2)</t>
    </r>
    <r>
      <rPr>
        <b/>
        <sz val="11"/>
        <color theme="1"/>
        <rFont val="Times New Roman"/>
        <charset val="204"/>
      </rPr>
      <t> </t>
    </r>
    <r>
      <rPr>
        <sz val="11"/>
        <color theme="1"/>
        <rFont val="Times New Roman"/>
        <family val="1"/>
        <charset val="204"/>
      </rPr>
      <t xml:space="preserve"> Количество семей ( родителей) получившие компенсацию части платы, взимаемой с родителей за присмотр и уход за детьми, осваивающими образовательные программы дошкольного образования     </t>
    </r>
    <r>
      <rPr>
        <sz val="11"/>
        <color theme="1"/>
        <rFont val="Times New Roman"/>
        <charset val="204"/>
      </rPr>
      <t xml:space="preserve">                                             2025 год  –  2315   чел.                                                    По программе – 1200  чел. </t>
    </r>
  </si>
  <si>
    <t>1) Охват населения района централизованным оповещением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                                                  2025 год –  70 %
По программе – 70 %</t>
  </si>
  <si>
    <t>2)Сокращение количества лиц, погибших на водных объектах района в летний и зимний периоды                  2025 год –   54,0 %
По программе – 54,0 %</t>
  </si>
  <si>
    <t>3) Создание материальных ресурсов для ликвидации чрезвычайных ситуаций                                           2025 год –  70 %
По программе – 70 %</t>
  </si>
  <si>
    <t>1)Число населенных пунктов, находящихся вне зоны нормативного времени прибытия пожарных подразделений государственной противопожарной службы                    2025 год –  2 ед
По программе – 2 ед.</t>
  </si>
  <si>
    <t>2)Укомплектованность подразделений добровольной пожарной охраны (команды) Надеждинского муниципального района пожарной техникой и оборудованием                                       2025 год –  65 %
По программе – 65%</t>
  </si>
  <si>
    <t>3)Среднее время прибытия подразделений добровольной пожарной охраны (команды) Надеждинского муниципального района на чрезвычайные ситуации и пожары в сельской местности              2025 год – 12,07 мин.
По программе – 12.07 мин.</t>
  </si>
  <si>
    <t>4) Число населенных пунктов, в которых нормативное время прибытия пожарных подразделений обеспечивается системой добровольной пожарной охраны           2025 год –  6 ед.
По программе – 6 ед.</t>
  </si>
  <si>
    <t>1)Количество подтапливаемых подворий граждан, проживающих в сельских населенных пунктах Надеждинского муниципального района, расположенных на береговой территории р. Раздольное и Смеринка, подверженных негативному воздействию вод и защищенных от этого воздействия в результате проведенных мероприятий по откачке воды и расчистке от завалов русел.                                                            2025 год –   18 ед.
По программе – 18 ед.</t>
  </si>
  <si>
    <t>2) Организация мероприятий, связанных с ликвидацией угрозы возникновения и последствий чрезвычайных ситуаций                          2025 год –   70%
По программе – 80%</t>
  </si>
  <si>
    <t>3) Организация мероприятий, связанных с предупреждением распространения и ликвидации массовых заболеваний и эпидемий                         2025 год –   70 %
По программе – 80%</t>
  </si>
  <si>
    <t>1)Создание запасов материально-технических, продовольственных, медицинских и иных средств, в целях гражданской обороны                           2025 год –   0%
По программе – 60%</t>
  </si>
  <si>
    <t>1)Доля  населенных пунктов, имеющих регулярное автобусное сообщение с административным центром муниципального района или с административным центром сельского поселения, в общем количестве населенных пунктов муниципального района.                 2024год - 50%                                                По программе 50%</t>
  </si>
  <si>
    <t xml:space="preserve">16. МП "Организация транспортного обслуживания населения на территории  Надеждинского муниципального района на 2022-2026 годы" </t>
  </si>
  <si>
    <t>1)  Увеличение количества объектов муниципальной собственности, прошедших государственную регистрацию
2025 год – 3,6 %
По программе  –  3,1%</t>
  </si>
  <si>
    <t>2) Уменьшение количества объектов муниципальной казны в результате приватизации муниципального имущества не участвующего в решении вопросов местного значения 
2025 год –  рост  на  8,1 %
По программе – на 0%</t>
  </si>
  <si>
    <t>3)    Пополнение бюджета Надеждинского муниципального района неналоговыми доходами 
от реализации муниципального имущества
2025 год –  26,0 млн. руб.
По программе – 3,0 млн. руб.</t>
  </si>
  <si>
    <t>4) Пополнение бюджета НМР неналоговыми доходами от реализации земельных участков, государственная собственность на которые не разграничена
2025 год – 27,7 млн. руб.
По программе –24,2 лн. руб.</t>
  </si>
  <si>
    <t>5) Предоставление многодетным семьям, иную меру социальной поддержки в виде единовременной выплаты взамен предоставления земельного участка в собственность бесплатно
2025 год – 1 кол-во семей
По программе – 10  кол-во семей</t>
  </si>
  <si>
    <t>6)Межевание и проведение кадастровых работ в отношении земельных участков из состава земель сельскохозяйственного назначения, государственная собственность на которые не разграничена
2025 год – 481 га
По программе –481  га</t>
  </si>
  <si>
    <t>7)Жилое помещение, приобретенное в муниципальную собственность Надеждинского муниципального района                                                      2025 год- 38,3 кв.м.                                    По программе -30 кв.м.</t>
  </si>
  <si>
    <t>1) Доля протяженности автомобильных дорог общего пользования местного значения, на которых имеется техническая документация (технический паспорт), в общей протяженности автомобильных дорог общего пользования местного значения НМР
2025 год – 98 %
По программе – 98 %</t>
  </si>
  <si>
    <t>2) Исполнение решений суда по паспортизации дорог Надеждинского муниципального района
2025 год – 100%
По программе –100%</t>
  </si>
  <si>
    <t>3) Доля протяженности автомобильных дорог общего пользования местного значения, отвечающих нормативным требованиям, в общей протяженности автомобильных дорог общего пользования местного значения НМР                                        2025 год –  67,33 %                                                  По программе – 67,33%</t>
  </si>
  <si>
    <t>4)  Доля протяженности автомобильных дорог общего пользования местного значения, реконструируемых, в общей протяженности автомобильных дорог общего пользования местного значения запланированных под реконструкцию
2025 год –  0,54 % 
По программе – 0,54 %</t>
  </si>
  <si>
    <t>5) Организация бесперебойного освещения  участков муниципальных дорог, оснащенных действующими системами освещения
2025 год – 100,0 % 
По программе – 100,0 %</t>
  </si>
  <si>
    <t>1) Доля муниципальных кладбищ, на которых проведена уборка территории, в общем количестве муниципальных кладбищ
2025 год – 100%
По программе –100%</t>
  </si>
  <si>
    <t>2)Доля муниципальных кладбищ, на которых проведен покос травы, в общем  количестве муниципальных кладбищ 
2025 год – 100%
По программе –100%</t>
  </si>
  <si>
    <t>3)Доля муниципальных кладбищ, на которых проведен снос аварийных деревьев,  в общем количестве муниципальных кладбищ
2025 год – 100%
По программе –100%</t>
  </si>
  <si>
    <t>4)Доля муниципальных кладбищ, на которых проведена дезинсекция, в общем количестве муниципальных кладбищ
2025 год – 100%
По программе –100%</t>
  </si>
  <si>
    <t>5)Доля муниципальных кладбищ, на которых проведены работы по содержанию дорог, в общем количестве муниципальных кладбищ 
2025 год – 20%
По программе –20%</t>
  </si>
  <si>
    <t>6)Доля погребения умерших (погибших), не имеющих супруга, близких родственников, иных родственников либо законного представителя умершего, в общем количестве от имеющейся потребности погребения данной категории умерших (погибших)           2025 год – 100%
По программе –100%</t>
  </si>
  <si>
    <t>7) Доля погребения умерших (погибших) в соответствии с гарантированным перечнем услуг по погребению в общем количестве от имеющейся потребности погребения данной категории умерших (погибших)
2025 год –100%
По программе –100%</t>
  </si>
  <si>
    <t>8) Доля муниципальных кладбищ на которых проведены мероприятия по инвентаризации кладбищ, стен скорби, крематориев, а также мест захоронений на кладбищах, стенах скорби
2025 год – 20%
По программе –20%</t>
  </si>
  <si>
    <t>9)Количество муниципальных кладбищ, на которых установлены элементы ограждения (столбы) по границам земельных участков                  2025 год-2 ед.                                      По плану 2 ед.</t>
  </si>
  <si>
    <t>10) Количество мест (площадок) накопления твердых коммунальных отходов, обустроенных на территории  муниципальных кладбищ                                                   2025-3 ед.                                                  По плану-3 ед.</t>
  </si>
  <si>
    <t>1) Удовлетворение потребности  населения  Надеждинского муниципального района  твердым топливом  (дрова)  
2025 год – 0%
По программе – 100%</t>
  </si>
  <si>
    <t>2)Контроль за своевременным исполнением муниципального контракта, заключенного с  продавцом твердого топлива
2025 год – 0%
По программе – 100%</t>
  </si>
  <si>
    <t>3)Компенсация (возмещение) выпадающих доходов за реализованное топливо организации, поставщику
2025 год – 0%
По программе – 100%</t>
  </si>
  <si>
    <t>1)Доля населения Надеждинского муниципального района, обеспеченного качественной питьевой водой из систем централизованного водоснабжения               2025 год –  91 % 
По программе – 91 %</t>
  </si>
  <si>
    <t xml:space="preserve">3)  Увеличение протяженности уличной водопроводной сети Надеждинского муниципального района                                                     2025 год –  5,8 %                                                      По программе – 5,78% </t>
  </si>
  <si>
    <t>2)Количество построенных и реконструированных объектов водоснабжения и водоотведения.               2025 год –  0 ед.
По программе – 0 ед.</t>
  </si>
  <si>
    <t>4)  Строительство очистных сооружений                                                   2025 год –  0 ед.                                                     По программе – 0 ед.</t>
  </si>
  <si>
    <t>5) Обустройство новых площадок для сбора (в том числе раздельный сбор) твердых коммунальных отходов                                                      2025 год –   25 ед.                                                  По программе – 25 ед.</t>
  </si>
  <si>
    <t>1) Проведение  капитального ремонта многоквартирных домов в Надеждинском районе                                                                          2025 год –   2 ед.                                                       По программе – 2 ед.</t>
  </si>
  <si>
    <t>2)  Исполнение положений Закона Приморского края от 07.08.2013 
№ 227-КЗ «О системе капитального ремонта многоквартирных домов 
в Приморском крае» в части уплаты взносов собственниками помещений 
в многоквартирных домах
2025 год –  100% 
По программе – 100%</t>
  </si>
  <si>
    <t>3)  Мероприятия по ремонту многоквартирных домов (включая техническое обследование)
2025 год –  1 ед.
По программе – 1 ед.</t>
  </si>
  <si>
    <t>1) Уменьшение количества граждан, осуществляющих незаконное потребление наркотиков и психотропных веществ на территории НМР
2025  год  -уменьшение  на  48 %
По программе – на 3 %</t>
  </si>
  <si>
    <t xml:space="preserve">17. МП "Переселение  граждан из аварийного жилищного Фонда Надеждинского муниципального района Приморского края  на 2025 год»
  </t>
  </si>
  <si>
    <t>1)Площадь расселенного аварийного жилищного фонда          2025год - 0 кв.м.                                               По программе 0 кв.м.</t>
  </si>
  <si>
    <t>1)Число граждан, переселенных из аварийного жилищного фонда         2025 год - 0 кв.м.                                               По программе 0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</si>
</sst>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\ ##0.00_р_._-;\-* #\ ##0.00_р_._-;_-* &quot;-&quot;??_р_._-;_-@_-"/>
    <numFmt numFmtId="165" formatCode="0.0"/>
    <numFmt numFmtId="166" formatCode="#\ ##0.00"/>
    <numFmt numFmtId="167" formatCode="#\ ##0"/>
  </numFmts>
  <fonts count="47">
    <font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b/>
      <sz val="16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3"/>
      <color theme="1"/>
      <name val="Times New Roman"/>
      <charset val="204"/>
    </font>
    <font>
      <sz val="11"/>
      <color theme="1"/>
      <name val="Times New Roman"/>
      <charset val="204"/>
    </font>
    <font>
      <b/>
      <sz val="12"/>
      <name val="Times New Roman"/>
      <charset val="204"/>
    </font>
    <font>
      <sz val="10"/>
      <color theme="1"/>
      <name val="Times New Roman"/>
      <charset val="204"/>
    </font>
    <font>
      <sz val="12"/>
      <name val="Times New Roman"/>
      <charset val="204"/>
    </font>
    <font>
      <b/>
      <sz val="10"/>
      <color theme="1"/>
      <name val="Times New Roman"/>
      <charset val="204"/>
    </font>
    <font>
      <sz val="11"/>
      <name val="Times New Roman"/>
      <charset val="204"/>
    </font>
    <font>
      <b/>
      <sz val="12"/>
      <color theme="1"/>
      <name val="Times New Roman"/>
      <charset val="204"/>
    </font>
    <font>
      <b/>
      <sz val="10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rgb="FFFF0000"/>
      <name val="Times New Roman"/>
      <charset val="204"/>
    </font>
    <font>
      <b/>
      <sz val="11"/>
      <name val="Times New Roman"/>
      <charset val="204"/>
    </font>
    <font>
      <sz val="11"/>
      <color indexed="8"/>
      <name val="Calibri"/>
      <charset val="204"/>
    </font>
    <font>
      <sz val="11"/>
      <color indexed="9"/>
      <name val="Calibri"/>
      <charset val="204"/>
    </font>
    <font>
      <sz val="10"/>
      <name val="Arial"/>
      <charset val="204"/>
    </font>
    <font>
      <sz val="11"/>
      <color indexed="62"/>
      <name val="Calibri"/>
      <charset val="204"/>
    </font>
    <font>
      <b/>
      <sz val="11"/>
      <color indexed="63"/>
      <name val="Calibri"/>
      <charset val="204"/>
    </font>
    <font>
      <b/>
      <sz val="11"/>
      <color indexed="52"/>
      <name val="Calibri"/>
      <charset val="204"/>
    </font>
    <font>
      <b/>
      <sz val="15"/>
      <color indexed="56"/>
      <name val="Calibri"/>
      <charset val="204"/>
    </font>
    <font>
      <b/>
      <sz val="13"/>
      <color indexed="56"/>
      <name val="Calibri"/>
      <charset val="204"/>
    </font>
    <font>
      <b/>
      <sz val="11"/>
      <color indexed="56"/>
      <name val="Calibri"/>
      <charset val="204"/>
    </font>
    <font>
      <b/>
      <sz val="11"/>
      <color indexed="8"/>
      <name val="Calibri"/>
      <charset val="204"/>
    </font>
    <font>
      <b/>
      <sz val="11"/>
      <color indexed="9"/>
      <name val="Calibri"/>
      <charset val="204"/>
    </font>
    <font>
      <b/>
      <sz val="18"/>
      <color indexed="56"/>
      <name val="Cambria"/>
      <charset val="204"/>
    </font>
    <font>
      <sz val="11"/>
      <color indexed="60"/>
      <name val="Calibri"/>
      <charset val="204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indexed="20"/>
      <name val="Calibri"/>
      <charset val="204"/>
    </font>
    <font>
      <i/>
      <sz val="11"/>
      <color indexed="23"/>
      <name val="Calibri"/>
      <charset val="204"/>
    </font>
    <font>
      <sz val="11"/>
      <color indexed="52"/>
      <name val="Calibri"/>
      <charset val="204"/>
    </font>
    <font>
      <sz val="11"/>
      <color indexed="10"/>
      <name val="Calibri"/>
      <charset val="204"/>
    </font>
    <font>
      <sz val="11"/>
      <color indexed="17"/>
      <name val="Calibri"/>
      <charset val="204"/>
    </font>
    <font>
      <sz val="11"/>
      <color rgb="FF000000"/>
      <name val="Times New Roman"/>
      <charset val="204"/>
    </font>
    <font>
      <b/>
      <sz val="9"/>
      <name val="Tahoma"/>
      <charset val="204"/>
    </font>
    <font>
      <b/>
      <sz val="12"/>
      <name val="Times New Roman"/>
      <family val="1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7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9" fillId="8" borderId="51" applyNumberFormat="0" applyAlignment="0" applyProtection="0"/>
    <xf numFmtId="0" fontId="19" fillId="8" borderId="51" applyNumberFormat="0" applyAlignment="0" applyProtection="0"/>
    <xf numFmtId="0" fontId="19" fillId="8" borderId="51" applyNumberFormat="0" applyAlignment="0" applyProtection="0"/>
    <xf numFmtId="0" fontId="19" fillId="8" borderId="51" applyNumberFormat="0" applyAlignment="0" applyProtection="0"/>
    <xf numFmtId="0" fontId="19" fillId="8" borderId="51" applyNumberFormat="0" applyAlignment="0" applyProtection="0"/>
    <xf numFmtId="0" fontId="20" fillId="21" borderId="52" applyNumberFormat="0" applyAlignment="0" applyProtection="0"/>
    <xf numFmtId="0" fontId="20" fillId="21" borderId="52" applyNumberFormat="0" applyAlignment="0" applyProtection="0"/>
    <xf numFmtId="0" fontId="20" fillId="21" borderId="52" applyNumberFormat="0" applyAlignment="0" applyProtection="0"/>
    <xf numFmtId="0" fontId="20" fillId="21" borderId="52" applyNumberFormat="0" applyAlignment="0" applyProtection="0"/>
    <xf numFmtId="0" fontId="20" fillId="21" borderId="52" applyNumberFormat="0" applyAlignment="0" applyProtection="0"/>
    <xf numFmtId="0" fontId="21" fillId="21" borderId="51" applyNumberFormat="0" applyAlignment="0" applyProtection="0"/>
    <xf numFmtId="0" fontId="21" fillId="21" borderId="51" applyNumberFormat="0" applyAlignment="0" applyProtection="0"/>
    <xf numFmtId="0" fontId="21" fillId="21" borderId="51" applyNumberFormat="0" applyAlignment="0" applyProtection="0"/>
    <xf numFmtId="0" fontId="21" fillId="21" borderId="51" applyNumberFormat="0" applyAlignment="0" applyProtection="0"/>
    <xf numFmtId="0" fontId="21" fillId="21" borderId="51" applyNumberFormat="0" applyAlignment="0" applyProtection="0"/>
    <xf numFmtId="0" fontId="22" fillId="0" borderId="53" applyNumberFormat="0" applyFill="0" applyAlignment="0" applyProtection="0"/>
    <xf numFmtId="0" fontId="22" fillId="0" borderId="53" applyNumberFormat="0" applyFill="0" applyAlignment="0" applyProtection="0"/>
    <xf numFmtId="0" fontId="22" fillId="0" borderId="53" applyNumberFormat="0" applyFill="0" applyAlignment="0" applyProtection="0"/>
    <xf numFmtId="0" fontId="22" fillId="0" borderId="53" applyNumberFormat="0" applyFill="0" applyAlignment="0" applyProtection="0"/>
    <xf numFmtId="0" fontId="22" fillId="0" borderId="53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3" fillId="0" borderId="54" applyNumberFormat="0" applyFill="0" applyAlignment="0" applyProtection="0"/>
    <xf numFmtId="0" fontId="24" fillId="0" borderId="55" applyNumberFormat="0" applyFill="0" applyAlignment="0" applyProtection="0"/>
    <xf numFmtId="0" fontId="24" fillId="0" borderId="55" applyNumberFormat="0" applyFill="0" applyAlignment="0" applyProtection="0"/>
    <xf numFmtId="0" fontId="24" fillId="0" borderId="55" applyNumberFormat="0" applyFill="0" applyAlignment="0" applyProtection="0"/>
    <xf numFmtId="0" fontId="24" fillId="0" borderId="55" applyNumberFormat="0" applyFill="0" applyAlignment="0" applyProtection="0"/>
    <xf numFmtId="0" fontId="24" fillId="0" borderId="55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56" applyNumberFormat="0" applyFill="0" applyAlignment="0" applyProtection="0"/>
    <xf numFmtId="0" fontId="25" fillId="0" borderId="56" applyNumberFormat="0" applyFill="0" applyAlignment="0" applyProtection="0"/>
    <xf numFmtId="0" fontId="25" fillId="0" borderId="56" applyNumberFormat="0" applyFill="0" applyAlignment="0" applyProtection="0"/>
    <xf numFmtId="0" fontId="25" fillId="0" borderId="56" applyNumberFormat="0" applyFill="0" applyAlignment="0" applyProtection="0"/>
    <xf numFmtId="0" fontId="25" fillId="0" borderId="56" applyNumberFormat="0" applyFill="0" applyAlignment="0" applyProtection="0"/>
    <xf numFmtId="0" fontId="26" fillId="22" borderId="57" applyNumberFormat="0" applyAlignment="0" applyProtection="0"/>
    <xf numFmtId="0" fontId="26" fillId="22" borderId="57" applyNumberFormat="0" applyAlignment="0" applyProtection="0"/>
    <xf numFmtId="0" fontId="26" fillId="22" borderId="57" applyNumberFormat="0" applyAlignment="0" applyProtection="0"/>
    <xf numFmtId="0" fontId="26" fillId="22" borderId="57" applyNumberFormat="0" applyAlignment="0" applyProtection="0"/>
    <xf numFmtId="0" fontId="26" fillId="22" borderId="57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9" fillId="24" borderId="58" applyNumberFormat="0" applyFont="0" applyAlignment="0" applyProtection="0"/>
    <xf numFmtId="0" fontId="29" fillId="24" borderId="58" applyNumberFormat="0" applyFont="0" applyAlignment="0" applyProtection="0"/>
    <xf numFmtId="0" fontId="29" fillId="24" borderId="58" applyNumberFormat="0" applyFont="0" applyAlignment="0" applyProtection="0"/>
    <xf numFmtId="0" fontId="29" fillId="24" borderId="58" applyNumberFormat="0" applyFont="0" applyAlignment="0" applyProtection="0"/>
    <xf numFmtId="0" fontId="29" fillId="24" borderId="58" applyNumberFormat="0" applyFont="0" applyAlignment="0" applyProtection="0"/>
    <xf numFmtId="0" fontId="33" fillId="0" borderId="59" applyNumberFormat="0" applyFill="0" applyAlignment="0" applyProtection="0"/>
    <xf numFmtId="0" fontId="33" fillId="0" borderId="59" applyNumberFormat="0" applyFill="0" applyAlignment="0" applyProtection="0"/>
    <xf numFmtId="0" fontId="33" fillId="0" borderId="59" applyNumberFormat="0" applyFill="0" applyAlignment="0" applyProtection="0"/>
    <xf numFmtId="0" fontId="33" fillId="0" borderId="59" applyNumberFormat="0" applyFill="0" applyAlignment="0" applyProtection="0"/>
    <xf numFmtId="0" fontId="33" fillId="0" borderId="59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29" fillId="0" borderId="0" applyFont="0" applyFill="0" applyBorder="0" applyAlignment="0" applyProtection="0"/>
    <xf numFmtId="164" fontId="18" fillId="0" borderId="0" applyFill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</cellStyleXfs>
  <cellXfs count="366">
    <xf numFmtId="0" fontId="0" fillId="0" borderId="0" xfId="0"/>
    <xf numFmtId="0" fontId="0" fillId="2" borderId="0" xfId="0" applyFill="1"/>
    <xf numFmtId="0" fontId="1" fillId="0" borderId="0" xfId="0" applyFont="1"/>
    <xf numFmtId="0" fontId="3" fillId="0" borderId="5" xfId="0" applyFont="1" applyBorder="1" applyAlignment="1">
      <alignment wrapText="1"/>
    </xf>
    <xf numFmtId="0" fontId="5" fillId="2" borderId="8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3" fillId="0" borderId="32" xfId="0" applyFont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0" fillId="0" borderId="0" xfId="0" applyFill="1"/>
    <xf numFmtId="0" fontId="0" fillId="0" borderId="0" xfId="0" applyAlignment="1">
      <alignment horizontal="center" vertical="center"/>
    </xf>
    <xf numFmtId="0" fontId="13" fillId="0" borderId="0" xfId="0" applyFont="1"/>
    <xf numFmtId="0" fontId="5" fillId="2" borderId="0" xfId="0" applyFont="1" applyFill="1" applyBorder="1" applyAlignment="1">
      <alignment wrapText="1"/>
    </xf>
    <xf numFmtId="0" fontId="5" fillId="0" borderId="0" xfId="0" applyFont="1" applyBorder="1"/>
    <xf numFmtId="0" fontId="5" fillId="0" borderId="0" xfId="0" applyFont="1"/>
    <xf numFmtId="0" fontId="3" fillId="0" borderId="0" xfId="0" applyFont="1" applyBorder="1" applyAlignment="1">
      <alignment wrapText="1"/>
    </xf>
    <xf numFmtId="0" fontId="39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165" fontId="5" fillId="2" borderId="7" xfId="0" applyNumberFormat="1" applyFont="1" applyFill="1" applyBorder="1" applyAlignment="1">
      <alignment wrapText="1"/>
    </xf>
    <xf numFmtId="0" fontId="3" fillId="2" borderId="11" xfId="0" applyFont="1" applyFill="1" applyBorder="1" applyAlignment="1">
      <alignment horizontal="right" wrapText="1"/>
    </xf>
    <xf numFmtId="166" fontId="5" fillId="2" borderId="12" xfId="0" applyNumberFormat="1" applyFont="1" applyFill="1" applyBorder="1" applyAlignment="1">
      <alignment wrapText="1"/>
    </xf>
    <xf numFmtId="4" fontId="38" fillId="2" borderId="60" xfId="0" applyNumberFormat="1" applyFont="1" applyFill="1" applyBorder="1" applyAlignment="1">
      <alignment horizontal="right"/>
    </xf>
    <xf numFmtId="4" fontId="5" fillId="2" borderId="14" xfId="0" applyNumberFormat="1" applyFont="1" applyFill="1" applyBorder="1" applyAlignment="1">
      <alignment wrapText="1"/>
    </xf>
    <xf numFmtId="2" fontId="5" fillId="2" borderId="13" xfId="0" applyNumberFormat="1" applyFont="1" applyFill="1" applyBorder="1" applyAlignment="1">
      <alignment wrapText="1"/>
    </xf>
    <xf numFmtId="4" fontId="6" fillId="2" borderId="7" xfId="0" applyNumberFormat="1" applyFont="1" applyFill="1" applyBorder="1" applyAlignment="1">
      <alignment horizontal="right"/>
    </xf>
    <xf numFmtId="4" fontId="6" fillId="2" borderId="13" xfId="0" applyNumberFormat="1" applyFont="1" applyFill="1" applyBorder="1" applyAlignment="1">
      <alignment horizontal="right"/>
    </xf>
    <xf numFmtId="0" fontId="3" fillId="2" borderId="15" xfId="0" applyFont="1" applyFill="1" applyBorder="1" applyAlignment="1">
      <alignment horizontal="right" wrapText="1"/>
    </xf>
    <xf numFmtId="166" fontId="5" fillId="2" borderId="16" xfId="0" applyNumberFormat="1" applyFont="1" applyFill="1" applyBorder="1" applyAlignment="1">
      <alignment wrapText="1"/>
    </xf>
    <xf numFmtId="4" fontId="5" fillId="2" borderId="17" xfId="0" applyNumberFormat="1" applyFont="1" applyFill="1" applyBorder="1" applyAlignment="1">
      <alignment wrapText="1"/>
    </xf>
    <xf numFmtId="2" fontId="5" fillId="2" borderId="18" xfId="0" applyNumberFormat="1" applyFont="1" applyFill="1" applyBorder="1" applyAlignment="1">
      <alignment wrapText="1"/>
    </xf>
    <xf numFmtId="0" fontId="3" fillId="2" borderId="13" xfId="0" applyFont="1" applyFill="1" applyBorder="1" applyAlignment="1">
      <alignment horizontal="right" wrapText="1"/>
    </xf>
    <xf numFmtId="166" fontId="5" fillId="2" borderId="13" xfId="0" applyNumberFormat="1" applyFont="1" applyFill="1" applyBorder="1" applyAlignment="1">
      <alignment wrapText="1"/>
    </xf>
    <xf numFmtId="4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4" fontId="41" fillId="2" borderId="60" xfId="0" applyNumberFormat="1" applyFont="1" applyFill="1" applyBorder="1" applyAlignment="1">
      <alignment horizontal="right"/>
    </xf>
    <xf numFmtId="4" fontId="42" fillId="2" borderId="60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wrapText="1"/>
    </xf>
    <xf numFmtId="0" fontId="43" fillId="2" borderId="13" xfId="0" applyFont="1" applyFill="1" applyBorder="1" applyAlignment="1">
      <alignment wrapText="1"/>
    </xf>
    <xf numFmtId="0" fontId="5" fillId="2" borderId="13" xfId="0" applyFont="1" applyFill="1" applyBorder="1" applyAlignment="1">
      <alignment wrapText="1"/>
    </xf>
    <xf numFmtId="0" fontId="5" fillId="2" borderId="13" xfId="0" applyFont="1" applyFill="1" applyBorder="1" applyAlignment="1">
      <alignment horizontal="center" vertical="center" wrapText="1"/>
    </xf>
    <xf numFmtId="0" fontId="43" fillId="2" borderId="13" xfId="0" applyFont="1" applyFill="1" applyBorder="1" applyAlignment="1">
      <alignment horizontal="left" vertical="center" wrapText="1"/>
    </xf>
    <xf numFmtId="0" fontId="43" fillId="2" borderId="13" xfId="0" applyFont="1" applyFill="1" applyBorder="1" applyAlignment="1">
      <alignment horizontal="justify" vertical="center" wrapText="1"/>
    </xf>
    <xf numFmtId="1" fontId="3" fillId="2" borderId="35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4" fontId="8" fillId="2" borderId="18" xfId="0" applyNumberFormat="1" applyFont="1" applyFill="1" applyBorder="1" applyAlignment="1">
      <alignment horizontal="right"/>
    </xf>
    <xf numFmtId="4" fontId="8" fillId="2" borderId="13" xfId="0" applyNumberFormat="1" applyFont="1" applyFill="1" applyBorder="1" applyAlignment="1">
      <alignment horizontal="right"/>
    </xf>
    <xf numFmtId="0" fontId="5" fillId="2" borderId="38" xfId="0" applyFont="1" applyFill="1" applyBorder="1" applyAlignment="1">
      <alignment horizontal="center" vertical="center" wrapText="1"/>
    </xf>
    <xf numFmtId="0" fontId="5" fillId="2" borderId="13" xfId="0" applyFont="1" applyFill="1" applyBorder="1"/>
    <xf numFmtId="0" fontId="5" fillId="2" borderId="38" xfId="0" applyFont="1" applyFill="1" applyBorder="1" applyAlignment="1">
      <alignment horizontal="center" vertical="center"/>
    </xf>
    <xf numFmtId="1" fontId="3" fillId="2" borderId="3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/>
    <xf numFmtId="0" fontId="5" fillId="2" borderId="21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 vertical="center"/>
    </xf>
    <xf numFmtId="166" fontId="5" fillId="2" borderId="13" xfId="0" applyNumberFormat="1" applyFont="1" applyFill="1" applyBorder="1"/>
    <xf numFmtId="4" fontId="6" fillId="2" borderId="18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 vertical="center"/>
    </xf>
    <xf numFmtId="4" fontId="5" fillId="2" borderId="13" xfId="0" applyNumberFormat="1" applyFont="1" applyFill="1" applyBorder="1"/>
    <xf numFmtId="165" fontId="5" fillId="2" borderId="13" xfId="0" applyNumberFormat="1" applyFont="1" applyFill="1" applyBorder="1" applyAlignment="1">
      <alignment wrapText="1"/>
    </xf>
    <xf numFmtId="0" fontId="5" fillId="2" borderId="7" xfId="0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 vertical="center"/>
    </xf>
    <xf numFmtId="0" fontId="5" fillId="2" borderId="14" xfId="0" applyFont="1" applyFill="1" applyBorder="1"/>
    <xf numFmtId="1" fontId="3" fillId="2" borderId="32" xfId="0" applyNumberFormat="1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left" vertical="center" wrapText="1"/>
    </xf>
    <xf numFmtId="1" fontId="3" fillId="2" borderId="32" xfId="0" applyNumberFormat="1" applyFont="1" applyFill="1" applyBorder="1" applyAlignment="1">
      <alignment horizontal="center" vertical="center" wrapText="1"/>
    </xf>
    <xf numFmtId="0" fontId="46" fillId="2" borderId="13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vertical="center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wrapText="1"/>
    </xf>
    <xf numFmtId="0" fontId="5" fillId="2" borderId="41" xfId="0" applyFont="1" applyFill="1" applyBorder="1" applyAlignment="1">
      <alignment wrapText="1"/>
    </xf>
    <xf numFmtId="1" fontId="3" fillId="2" borderId="34" xfId="0" applyNumberFormat="1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5" fillId="2" borderId="46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wrapText="1"/>
    </xf>
    <xf numFmtId="0" fontId="39" fillId="2" borderId="2" xfId="0" applyFont="1" applyFill="1" applyBorder="1" applyAlignment="1">
      <alignment wrapText="1"/>
    </xf>
    <xf numFmtId="0" fontId="5" fillId="2" borderId="21" xfId="0" applyFont="1" applyFill="1" applyBorder="1" applyAlignment="1">
      <alignment wrapText="1"/>
    </xf>
    <xf numFmtId="1" fontId="3" fillId="2" borderId="3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 wrapText="1"/>
    </xf>
    <xf numFmtId="4" fontId="5" fillId="2" borderId="5" xfId="0" applyNumberFormat="1" applyFont="1" applyFill="1" applyBorder="1" applyAlignment="1">
      <alignment wrapText="1"/>
    </xf>
    <xf numFmtId="1" fontId="3" fillId="2" borderId="32" xfId="0" applyNumberFormat="1" applyFont="1" applyFill="1" applyBorder="1" applyAlignment="1">
      <alignment horizontal="center" wrapText="1"/>
    </xf>
    <xf numFmtId="166" fontId="6" fillId="2" borderId="18" xfId="0" applyNumberFormat="1" applyFont="1" applyFill="1" applyBorder="1" applyAlignment="1">
      <alignment horizontal="right"/>
    </xf>
    <xf numFmtId="166" fontId="8" fillId="2" borderId="13" xfId="0" applyNumberFormat="1" applyFont="1" applyFill="1" applyBorder="1" applyAlignment="1">
      <alignment horizontal="right"/>
    </xf>
    <xf numFmtId="166" fontId="8" fillId="2" borderId="7" xfId="0" applyNumberFormat="1" applyFont="1" applyFill="1" applyBorder="1" applyAlignment="1">
      <alignment horizontal="right"/>
    </xf>
    <xf numFmtId="0" fontId="5" fillId="2" borderId="13" xfId="0" applyFont="1" applyFill="1" applyBorder="1" applyAlignment="1">
      <alignment horizontal="center" vertical="top" wrapText="1"/>
    </xf>
    <xf numFmtId="0" fontId="5" fillId="2" borderId="38" xfId="0" applyFont="1" applyFill="1" applyBorder="1" applyAlignment="1">
      <alignment horizontal="center" vertical="top" wrapText="1"/>
    </xf>
    <xf numFmtId="0" fontId="46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4" fontId="44" fillId="2" borderId="13" xfId="0" applyNumberFormat="1" applyFont="1" applyFill="1" applyBorder="1" applyAlignment="1">
      <alignment wrapText="1"/>
    </xf>
    <xf numFmtId="4" fontId="8" fillId="2" borderId="14" xfId="0" applyNumberFormat="1" applyFont="1" applyFill="1" applyBorder="1" applyAlignment="1">
      <alignment horizontal="right"/>
    </xf>
    <xf numFmtId="4" fontId="5" fillId="2" borderId="18" xfId="0" applyNumberFormat="1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5" xfId="0" applyFont="1" applyFill="1" applyBorder="1"/>
    <xf numFmtId="0" fontId="39" fillId="2" borderId="7" xfId="0" applyFon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wrapText="1"/>
    </xf>
    <xf numFmtId="0" fontId="44" fillId="2" borderId="47" xfId="0" applyFont="1" applyFill="1" applyBorder="1" applyAlignment="1">
      <alignment wrapText="1"/>
    </xf>
    <xf numFmtId="0" fontId="10" fillId="2" borderId="13" xfId="0" applyFont="1" applyFill="1" applyBorder="1" applyAlignment="1">
      <alignment wrapText="1"/>
    </xf>
    <xf numFmtId="0" fontId="44" fillId="2" borderId="2" xfId="0" applyFont="1" applyFill="1" applyBorder="1" applyAlignment="1">
      <alignment wrapText="1"/>
    </xf>
    <xf numFmtId="0" fontId="5" fillId="2" borderId="15" xfId="0" applyFont="1" applyFill="1" applyBorder="1" applyAlignment="1">
      <alignment wrapText="1"/>
    </xf>
    <xf numFmtId="0" fontId="5" fillId="2" borderId="2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10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wrapText="1"/>
    </xf>
    <xf numFmtId="1" fontId="11" fillId="2" borderId="33" xfId="0" applyNumberFormat="1" applyFont="1" applyFill="1" applyBorder="1" applyAlignment="1">
      <alignment horizontal="center" vertical="center" wrapText="1"/>
    </xf>
    <xf numFmtId="166" fontId="44" fillId="2" borderId="13" xfId="0" applyNumberFormat="1" applyFont="1" applyFill="1" applyBorder="1" applyAlignment="1">
      <alignment wrapText="1"/>
    </xf>
    <xf numFmtId="165" fontId="5" fillId="2" borderId="18" xfId="0" applyNumberFormat="1" applyFont="1" applyFill="1" applyBorder="1" applyAlignment="1">
      <alignment wrapText="1"/>
    </xf>
    <xf numFmtId="0" fontId="3" fillId="2" borderId="42" xfId="0" applyFont="1" applyFill="1" applyBorder="1" applyAlignment="1">
      <alignment horizontal="justify" vertical="center"/>
    </xf>
    <xf numFmtId="4" fontId="8" fillId="2" borderId="17" xfId="0" applyNumberFormat="1" applyFont="1" applyFill="1" applyBorder="1" applyAlignment="1">
      <alignment horizontal="right"/>
    </xf>
    <xf numFmtId="4" fontId="3" fillId="2" borderId="13" xfId="0" applyNumberFormat="1" applyFont="1" applyFill="1" applyBorder="1" applyAlignment="1">
      <alignment wrapText="1"/>
    </xf>
    <xf numFmtId="0" fontId="5" fillId="2" borderId="11" xfId="0" applyFont="1" applyFill="1" applyBorder="1" applyAlignment="1"/>
    <xf numFmtId="0" fontId="5" fillId="2" borderId="13" xfId="0" applyFont="1" applyFill="1" applyBorder="1" applyAlignment="1"/>
    <xf numFmtId="0" fontId="5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justify" vertical="center" wrapText="1"/>
    </xf>
    <xf numFmtId="0" fontId="5" fillId="2" borderId="4" xfId="0" applyFont="1" applyFill="1" applyBorder="1"/>
    <xf numFmtId="0" fontId="9" fillId="2" borderId="5" xfId="0" applyFont="1" applyFill="1" applyBorder="1" applyAlignment="1"/>
    <xf numFmtId="0" fontId="7" fillId="2" borderId="5" xfId="0" applyFont="1" applyFill="1" applyBorder="1" applyAlignment="1">
      <alignment horizontal="center" vertical="center"/>
    </xf>
    <xf numFmtId="0" fontId="40" fillId="2" borderId="45" xfId="0" applyFont="1" applyFill="1" applyBorder="1" applyAlignment="1">
      <alignment wrapText="1"/>
    </xf>
    <xf numFmtId="0" fontId="3" fillId="2" borderId="2" xfId="0" applyFont="1" applyFill="1" applyBorder="1" applyAlignment="1">
      <alignment horizontal="right" wrapText="1"/>
    </xf>
    <xf numFmtId="0" fontId="5" fillId="2" borderId="43" xfId="0" applyFont="1" applyFill="1" applyBorder="1" applyAlignment="1">
      <alignment wrapText="1"/>
    </xf>
    <xf numFmtId="4" fontId="5" fillId="2" borderId="44" xfId="0" applyNumberFormat="1" applyFont="1" applyFill="1" applyBorder="1" applyAlignment="1">
      <alignment wrapText="1"/>
    </xf>
    <xf numFmtId="4" fontId="5" fillId="2" borderId="31" xfId="0" applyNumberFormat="1" applyFont="1" applyFill="1" applyBorder="1" applyAlignment="1">
      <alignment wrapText="1"/>
    </xf>
    <xf numFmtId="4" fontId="5" fillId="2" borderId="38" xfId="0" applyNumberFormat="1" applyFont="1" applyFill="1" applyBorder="1" applyAlignment="1">
      <alignment wrapText="1"/>
    </xf>
    <xf numFmtId="4" fontId="44" fillId="2" borderId="7" xfId="0" applyNumberFormat="1" applyFont="1" applyFill="1" applyBorder="1" applyAlignment="1">
      <alignment wrapText="1"/>
    </xf>
    <xf numFmtId="4" fontId="44" fillId="2" borderId="5" xfId="0" applyNumberFormat="1" applyFont="1" applyFill="1" applyBorder="1" applyAlignment="1">
      <alignment wrapText="1"/>
    </xf>
    <xf numFmtId="4" fontId="5" fillId="2" borderId="32" xfId="0" applyNumberFormat="1" applyFont="1" applyFill="1" applyBorder="1" applyAlignment="1">
      <alignment wrapText="1"/>
    </xf>
    <xf numFmtId="0" fontId="3" fillId="2" borderId="25" xfId="0" applyFont="1" applyFill="1" applyBorder="1" applyAlignment="1">
      <alignment wrapText="1"/>
    </xf>
    <xf numFmtId="4" fontId="6" fillId="2" borderId="22" xfId="0" applyNumberFormat="1" applyFont="1" applyFill="1" applyBorder="1" applyAlignment="1">
      <alignment horizontal="right"/>
    </xf>
    <xf numFmtId="4" fontId="5" fillId="2" borderId="3" xfId="0" applyNumberFormat="1" applyFont="1" applyFill="1" applyBorder="1" applyAlignment="1">
      <alignment wrapText="1"/>
    </xf>
    <xf numFmtId="4" fontId="5" fillId="2" borderId="46" xfId="0" applyNumberFormat="1" applyFont="1" applyFill="1" applyBorder="1" applyAlignment="1">
      <alignment wrapText="1"/>
    </xf>
    <xf numFmtId="0" fontId="5" fillId="2" borderId="45" xfId="0" applyFont="1" applyFill="1" applyBorder="1" applyAlignment="1">
      <alignment wrapText="1"/>
    </xf>
    <xf numFmtId="166" fontId="5" fillId="2" borderId="3" xfId="0" applyNumberFormat="1" applyFont="1" applyFill="1" applyBorder="1" applyAlignment="1">
      <alignment wrapText="1"/>
    </xf>
    <xf numFmtId="4" fontId="5" fillId="2" borderId="7" xfId="0" applyNumberFormat="1" applyFont="1" applyFill="1" applyBorder="1" applyAlignment="1">
      <alignment wrapText="1"/>
    </xf>
    <xf numFmtId="0" fontId="39" fillId="2" borderId="2" xfId="0" applyFont="1" applyFill="1" applyBorder="1" applyAlignment="1">
      <alignment vertical="top" wrapText="1"/>
    </xf>
    <xf numFmtId="0" fontId="43" fillId="2" borderId="13" xfId="0" applyFont="1" applyFill="1" applyBorder="1" applyAlignment="1">
      <alignment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right" wrapText="1"/>
    </xf>
    <xf numFmtId="165" fontId="5" fillId="2" borderId="9" xfId="0" applyNumberFormat="1" applyFont="1" applyFill="1" applyBorder="1" applyAlignment="1">
      <alignment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165" fontId="5" fillId="2" borderId="8" xfId="0" applyNumberFormat="1" applyFont="1" applyFill="1" applyBorder="1" applyAlignment="1">
      <alignment wrapText="1"/>
    </xf>
    <xf numFmtId="0" fontId="43" fillId="2" borderId="50" xfId="0" applyFont="1" applyFill="1" applyBorder="1" applyAlignment="1">
      <alignment vertical="center" wrapText="1"/>
    </xf>
    <xf numFmtId="0" fontId="43" fillId="2" borderId="13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vertical="center" wrapText="1"/>
    </xf>
    <xf numFmtId="1" fontId="3" fillId="2" borderId="37" xfId="0" applyNumberFormat="1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4" fontId="43" fillId="2" borderId="18" xfId="0" applyNumberFormat="1" applyFont="1" applyFill="1" applyBorder="1" applyAlignment="1">
      <alignment wrapText="1"/>
    </xf>
    <xf numFmtId="165" fontId="5" fillId="2" borderId="5" xfId="0" applyNumberFormat="1" applyFont="1" applyFill="1" applyBorder="1" applyAlignment="1">
      <alignment wrapText="1"/>
    </xf>
    <xf numFmtId="0" fontId="42" fillId="2" borderId="13" xfId="0" applyFont="1" applyFill="1" applyBorder="1" applyAlignment="1">
      <alignment wrapText="1"/>
    </xf>
    <xf numFmtId="0" fontId="42" fillId="2" borderId="13" xfId="0" applyFont="1" applyFill="1" applyBorder="1" applyAlignment="1">
      <alignment horizontal="left" vertical="center" wrapText="1"/>
    </xf>
    <xf numFmtId="0" fontId="42" fillId="2" borderId="0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wrapText="1"/>
    </xf>
    <xf numFmtId="0" fontId="10" fillId="2" borderId="37" xfId="0" applyFont="1" applyFill="1" applyBorder="1" applyAlignment="1">
      <alignment horizontal="center" vertical="center" wrapText="1"/>
    </xf>
    <xf numFmtId="1" fontId="3" fillId="2" borderId="46" xfId="0" applyNumberFormat="1" applyFont="1" applyFill="1" applyBorder="1" applyAlignment="1">
      <alignment horizontal="center" wrapText="1"/>
    </xf>
    <xf numFmtId="0" fontId="42" fillId="2" borderId="13" xfId="0" applyFont="1" applyFill="1" applyBorder="1" applyAlignment="1">
      <alignment vertical="top" wrapText="1"/>
    </xf>
    <xf numFmtId="0" fontId="5" fillId="2" borderId="13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wrapText="1"/>
    </xf>
    <xf numFmtId="0" fontId="3" fillId="2" borderId="32" xfId="0" applyFont="1" applyFill="1" applyBorder="1" applyAlignment="1">
      <alignment horizontal="center"/>
    </xf>
    <xf numFmtId="4" fontId="44" fillId="2" borderId="18" xfId="0" applyNumberFormat="1" applyFont="1" applyFill="1" applyBorder="1" applyAlignment="1">
      <alignment wrapText="1"/>
    </xf>
    <xf numFmtId="0" fontId="5" fillId="2" borderId="60" xfId="0" applyFont="1" applyFill="1" applyBorder="1" applyAlignment="1">
      <alignment wrapText="1"/>
    </xf>
    <xf numFmtId="0" fontId="5" fillId="2" borderId="60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horizontal="left" vertical="center" wrapText="1"/>
    </xf>
    <xf numFmtId="0" fontId="5" fillId="2" borderId="60" xfId="0" applyFont="1" applyFill="1" applyBorder="1" applyAlignment="1">
      <alignment horizontal="justify" vertical="center" wrapText="1"/>
    </xf>
    <xf numFmtId="1" fontId="5" fillId="2" borderId="32" xfId="0" applyNumberFormat="1" applyFont="1" applyFill="1" applyBorder="1" applyAlignment="1">
      <alignment horizontal="center" wrapText="1"/>
    </xf>
    <xf numFmtId="0" fontId="5" fillId="2" borderId="3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wrapText="1"/>
    </xf>
    <xf numFmtId="0" fontId="14" fillId="2" borderId="3" xfId="0" applyFont="1" applyFill="1" applyBorder="1" applyAlignment="1">
      <alignment wrapText="1"/>
    </xf>
    <xf numFmtId="0" fontId="5" fillId="2" borderId="5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8" xfId="0" applyFont="1" applyFill="1" applyBorder="1"/>
    <xf numFmtId="1" fontId="3" fillId="2" borderId="8" xfId="0" applyNumberFormat="1" applyFont="1" applyFill="1" applyBorder="1" applyAlignment="1">
      <alignment horizontal="center" vertical="center"/>
    </xf>
    <xf numFmtId="1" fontId="5" fillId="2" borderId="38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5" fillId="2" borderId="45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 wrapText="1"/>
    </xf>
    <xf numFmtId="0" fontId="5" fillId="2" borderId="38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wrapText="1"/>
    </xf>
    <xf numFmtId="4" fontId="44" fillId="2" borderId="3" xfId="0" applyNumberFormat="1" applyFont="1" applyFill="1" applyBorder="1" applyAlignment="1">
      <alignment horizontal="center" wrapText="1"/>
    </xf>
    <xf numFmtId="4" fontId="44" fillId="2" borderId="21" xfId="0" applyNumberFormat="1" applyFont="1" applyFill="1" applyBorder="1" applyAlignment="1">
      <alignment horizontal="center" wrapText="1"/>
    </xf>
    <xf numFmtId="4" fontId="9" fillId="2" borderId="31" xfId="0" applyNumberFormat="1" applyFont="1" applyFill="1" applyBorder="1" applyAlignment="1">
      <alignment horizontal="center" vertical="center"/>
    </xf>
    <xf numFmtId="0" fontId="5" fillId="2" borderId="0" xfId="0" applyFont="1" applyFill="1" applyBorder="1"/>
    <xf numFmtId="4" fontId="5" fillId="2" borderId="13" xfId="0" applyNumberFormat="1" applyFont="1" applyFill="1" applyBorder="1" applyAlignment="1">
      <alignment horizontal="center" wrapText="1"/>
    </xf>
    <xf numFmtId="0" fontId="5" fillId="2" borderId="0" xfId="0" applyFont="1" applyFill="1"/>
    <xf numFmtId="0" fontId="44" fillId="2" borderId="13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4" fontId="5" fillId="2" borderId="5" xfId="0" applyNumberFormat="1" applyFont="1" applyFill="1" applyBorder="1" applyAlignment="1">
      <alignment horizontal="center"/>
    </xf>
    <xf numFmtId="4" fontId="5" fillId="2" borderId="5" xfId="0" applyNumberFormat="1" applyFont="1" applyFill="1" applyBorder="1" applyAlignment="1">
      <alignment horizontal="center" wrapText="1"/>
    </xf>
    <xf numFmtId="4" fontId="3" fillId="2" borderId="3" xfId="0" applyNumberFormat="1" applyFont="1" applyFill="1" applyBorder="1" applyAlignment="1">
      <alignment horizontal="center"/>
    </xf>
    <xf numFmtId="4" fontId="3" fillId="2" borderId="3" xfId="0" applyNumberFormat="1" applyFont="1" applyFill="1" applyBorder="1" applyAlignment="1">
      <alignment horizontal="center" wrapText="1"/>
    </xf>
    <xf numFmtId="4" fontId="5" fillId="2" borderId="13" xfId="0" applyNumberFormat="1" applyFont="1" applyFill="1" applyBorder="1" applyAlignment="1">
      <alignment horizontal="center"/>
    </xf>
    <xf numFmtId="0" fontId="44" fillId="2" borderId="5" xfId="0" applyFont="1" applyFill="1" applyBorder="1" applyAlignment="1">
      <alignment wrapText="1"/>
    </xf>
    <xf numFmtId="4" fontId="3" fillId="2" borderId="7" xfId="0" applyNumberFormat="1" applyFont="1" applyFill="1" applyBorder="1" applyAlignment="1">
      <alignment horizontal="center"/>
    </xf>
    <xf numFmtId="4" fontId="3" fillId="2" borderId="7" xfId="0" applyNumberFormat="1" applyFont="1" applyFill="1" applyBorder="1" applyAlignment="1">
      <alignment horizontal="center" wrapText="1"/>
    </xf>
    <xf numFmtId="4" fontId="9" fillId="2" borderId="38" xfId="0" applyNumberFormat="1" applyFont="1" applyFill="1" applyBorder="1"/>
    <xf numFmtId="4" fontId="5" fillId="2" borderId="41" xfId="0" applyNumberFormat="1" applyFont="1" applyFill="1" applyBorder="1" applyAlignment="1">
      <alignment horizontal="center" wrapText="1"/>
    </xf>
    <xf numFmtId="167" fontId="9" fillId="2" borderId="32" xfId="0" applyNumberFormat="1" applyFont="1" applyFill="1" applyBorder="1"/>
    <xf numFmtId="167" fontId="9" fillId="2" borderId="31" xfId="0" applyNumberFormat="1" applyFont="1" applyFill="1" applyBorder="1" applyAlignment="1">
      <alignment horizontal="center" vertical="center"/>
    </xf>
    <xf numFmtId="167" fontId="9" fillId="2" borderId="38" xfId="0" applyNumberFormat="1" applyFont="1" applyFill="1" applyBorder="1" applyAlignment="1">
      <alignment horizontal="center" vertical="center"/>
    </xf>
    <xf numFmtId="167" fontId="9" fillId="2" borderId="3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5" fillId="2" borderId="23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5" fillId="2" borderId="26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 wrapText="1"/>
    </xf>
    <xf numFmtId="0" fontId="3" fillId="2" borderId="28" xfId="0" applyFont="1" applyFill="1" applyBorder="1" applyAlignment="1">
      <alignment horizontal="center" wrapText="1"/>
    </xf>
    <xf numFmtId="0" fontId="9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3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 wrapText="1"/>
    </xf>
    <xf numFmtId="0" fontId="5" fillId="2" borderId="28" xfId="0" applyFont="1" applyFill="1" applyBorder="1" applyAlignment="1">
      <alignment horizont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left" wrapText="1"/>
    </xf>
    <xf numFmtId="0" fontId="5" fillId="2" borderId="8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 wrapText="1"/>
    </xf>
    <xf numFmtId="0" fontId="5" fillId="2" borderId="39" xfId="0" applyFont="1" applyFill="1" applyBorder="1" applyAlignment="1">
      <alignment horizontal="center" wrapText="1"/>
    </xf>
    <xf numFmtId="0" fontId="5" fillId="2" borderId="45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2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5" fillId="2" borderId="45" xfId="0" applyFont="1" applyFill="1" applyBorder="1" applyAlignment="1">
      <alignment horizontal="center"/>
    </xf>
    <xf numFmtId="0" fontId="5" fillId="2" borderId="60" xfId="0" applyFont="1" applyFill="1" applyBorder="1" applyAlignment="1">
      <alignment horizontal="center" wrapText="1"/>
    </xf>
    <xf numFmtId="0" fontId="5" fillId="2" borderId="40" xfId="0" applyFont="1" applyFill="1" applyBorder="1" applyAlignment="1">
      <alignment horizontal="center" wrapText="1"/>
    </xf>
    <xf numFmtId="0" fontId="3" fillId="2" borderId="45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40" xfId="0" applyFont="1" applyFill="1" applyBorder="1" applyAlignment="1">
      <alignment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 wrapText="1"/>
    </xf>
    <xf numFmtId="0" fontId="5" fillId="2" borderId="26" xfId="0" applyFont="1" applyFill="1" applyBorder="1" applyAlignment="1">
      <alignment horizontal="center" wrapText="1"/>
    </xf>
    <xf numFmtId="0" fontId="5" fillId="2" borderId="27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165" fontId="5" fillId="2" borderId="18" xfId="0" applyNumberFormat="1" applyFont="1" applyFill="1" applyBorder="1" applyAlignment="1">
      <alignment horizontal="center" wrapText="1"/>
    </xf>
    <xf numFmtId="165" fontId="5" fillId="2" borderId="8" xfId="0" applyNumberFormat="1" applyFont="1" applyFill="1" applyBorder="1" applyAlignment="1">
      <alignment horizontal="center" wrapText="1"/>
    </xf>
    <xf numFmtId="165" fontId="5" fillId="2" borderId="7" xfId="0" applyNumberFormat="1" applyFont="1" applyFill="1" applyBorder="1" applyAlignment="1">
      <alignment horizontal="center" wrapText="1"/>
    </xf>
    <xf numFmtId="0" fontId="5" fillId="2" borderId="4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46" fillId="2" borderId="21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43" fillId="2" borderId="13" xfId="0" applyFont="1" applyFill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justify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wrapText="1"/>
    </xf>
    <xf numFmtId="0" fontId="5" fillId="2" borderId="33" xfId="0" applyFont="1" applyFill="1" applyBorder="1" applyAlignment="1">
      <alignment horizontal="center" wrapText="1"/>
    </xf>
    <xf numFmtId="0" fontId="5" fillId="2" borderId="37" xfId="0" applyFont="1" applyFill="1" applyBorder="1" applyAlignment="1">
      <alignment horizont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1" fontId="3" fillId="2" borderId="33" xfId="0" applyNumberFormat="1" applyFont="1" applyFill="1" applyBorder="1" applyAlignment="1">
      <alignment horizontal="center" vertical="center" wrapText="1"/>
    </xf>
    <xf numFmtId="1" fontId="3" fillId="2" borderId="34" xfId="0" applyNumberFormat="1" applyFont="1" applyFill="1" applyBorder="1" applyAlignment="1">
      <alignment horizontal="center" vertical="center" wrapText="1"/>
    </xf>
    <xf numFmtId="1" fontId="3" fillId="2" borderId="36" xfId="0" applyNumberFormat="1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1" fontId="15" fillId="2" borderId="36" xfId="0" applyNumberFormat="1" applyFont="1" applyFill="1" applyBorder="1" applyAlignment="1">
      <alignment horizontal="center" vertical="center" wrapText="1"/>
    </xf>
    <xf numFmtId="1" fontId="15" fillId="2" borderId="33" xfId="0" applyNumberFormat="1" applyFont="1" applyFill="1" applyBorder="1" applyAlignment="1">
      <alignment horizontal="center" vertical="center" wrapText="1"/>
    </xf>
    <xf numFmtId="1" fontId="3" fillId="2" borderId="37" xfId="0" applyNumberFormat="1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15" fillId="2" borderId="48" xfId="0" applyFont="1" applyFill="1" applyBorder="1" applyAlignment="1">
      <alignment horizontal="center" vertical="center" wrapText="1"/>
    </xf>
    <xf numFmtId="0" fontId="15" fillId="2" borderId="49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wrapText="1"/>
    </xf>
    <xf numFmtId="0" fontId="5" fillId="2" borderId="38" xfId="0" applyFont="1" applyFill="1" applyBorder="1" applyAlignment="1">
      <alignment horizontal="center" wrapText="1"/>
    </xf>
    <xf numFmtId="1" fontId="3" fillId="2" borderId="31" xfId="0" applyNumberFormat="1" applyFont="1" applyFill="1" applyBorder="1" applyAlignment="1">
      <alignment horizontal="center" vertical="center"/>
    </xf>
    <xf numFmtId="1" fontId="3" fillId="2" borderId="38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367">
    <cellStyle name="20% - Акцент1 2" xfId="1" xr:uid="{00000000-0005-0000-0000-000031000000}"/>
    <cellStyle name="20% - Акцент2 2" xfId="2" xr:uid="{00000000-0005-0000-0000-000032000000}"/>
    <cellStyle name="20% - Акцент3 2" xfId="3" xr:uid="{00000000-0005-0000-0000-000033000000}"/>
    <cellStyle name="20% - Акцент4 2" xfId="4" xr:uid="{00000000-0005-0000-0000-000034000000}"/>
    <cellStyle name="20% - Акцент5 2" xfId="5" xr:uid="{00000000-0005-0000-0000-000035000000}"/>
    <cellStyle name="20% - Акцент6 2" xfId="6" xr:uid="{00000000-0005-0000-0000-000036000000}"/>
    <cellStyle name="40% - Акцент1 2" xfId="7" xr:uid="{00000000-0005-0000-0000-000037000000}"/>
    <cellStyle name="40% - Акцент2 2" xfId="8" xr:uid="{00000000-0005-0000-0000-000038000000}"/>
    <cellStyle name="40% - Акцент3 2" xfId="9" xr:uid="{00000000-0005-0000-0000-000039000000}"/>
    <cellStyle name="40% - Акцент4 2" xfId="10" xr:uid="{00000000-0005-0000-0000-00003A000000}"/>
    <cellStyle name="40% - Акцент5 2" xfId="11" xr:uid="{00000000-0005-0000-0000-00003B000000}"/>
    <cellStyle name="40% - Акцент6 2" xfId="12" xr:uid="{00000000-0005-0000-0000-00003C000000}"/>
    <cellStyle name="60% - Акцент1 2" xfId="13" xr:uid="{00000000-0005-0000-0000-00003D000000}"/>
    <cellStyle name="60% - Акцент2 2" xfId="14" xr:uid="{00000000-0005-0000-0000-00003E000000}"/>
    <cellStyle name="60% - Акцент3 2" xfId="15" xr:uid="{00000000-0005-0000-0000-00003F000000}"/>
    <cellStyle name="60% - Акцент4 2" xfId="16" xr:uid="{00000000-0005-0000-0000-000040000000}"/>
    <cellStyle name="60% - Акцент5 2" xfId="17" xr:uid="{00000000-0005-0000-0000-000041000000}"/>
    <cellStyle name="60% - Акцент6 2" xfId="18" xr:uid="{00000000-0005-0000-0000-000042000000}"/>
    <cellStyle name="Excel Built-in Normal" xfId="19" xr:uid="{00000000-0005-0000-0000-000043000000}"/>
    <cellStyle name="Акцент1 2" xfId="20" xr:uid="{00000000-0005-0000-0000-000044000000}"/>
    <cellStyle name="Акцент1 2 2" xfId="21" xr:uid="{00000000-0005-0000-0000-000045000000}"/>
    <cellStyle name="Акцент1 2 3" xfId="22" xr:uid="{00000000-0005-0000-0000-000046000000}"/>
    <cellStyle name="Акцент1 3" xfId="23" xr:uid="{00000000-0005-0000-0000-000047000000}"/>
    <cellStyle name="Акцент1 4" xfId="24" xr:uid="{00000000-0005-0000-0000-000048000000}"/>
    <cellStyle name="Акцент2 2" xfId="25" xr:uid="{00000000-0005-0000-0000-000049000000}"/>
    <cellStyle name="Акцент2 2 2" xfId="26" xr:uid="{00000000-0005-0000-0000-00004A000000}"/>
    <cellStyle name="Акцент2 2 3" xfId="27" xr:uid="{00000000-0005-0000-0000-00004B000000}"/>
    <cellStyle name="Акцент2 3" xfId="28" xr:uid="{00000000-0005-0000-0000-00004C000000}"/>
    <cellStyle name="Акцент2 4" xfId="29" xr:uid="{00000000-0005-0000-0000-00004D000000}"/>
    <cellStyle name="Акцент3 2" xfId="30" xr:uid="{00000000-0005-0000-0000-00004E000000}"/>
    <cellStyle name="Акцент3 2 2" xfId="31" xr:uid="{00000000-0005-0000-0000-00004F000000}"/>
    <cellStyle name="Акцент3 2 3" xfId="32" xr:uid="{00000000-0005-0000-0000-000050000000}"/>
    <cellStyle name="Акцент3 3" xfId="33" xr:uid="{00000000-0005-0000-0000-000051000000}"/>
    <cellStyle name="Акцент3 4" xfId="34" xr:uid="{00000000-0005-0000-0000-000052000000}"/>
    <cellStyle name="Акцент4 2" xfId="35" xr:uid="{00000000-0005-0000-0000-000053000000}"/>
    <cellStyle name="Акцент4 2 2" xfId="36" xr:uid="{00000000-0005-0000-0000-000054000000}"/>
    <cellStyle name="Акцент4 2 3" xfId="37" xr:uid="{00000000-0005-0000-0000-000055000000}"/>
    <cellStyle name="Акцент4 3" xfId="38" xr:uid="{00000000-0005-0000-0000-000056000000}"/>
    <cellStyle name="Акцент4 4" xfId="39" xr:uid="{00000000-0005-0000-0000-000057000000}"/>
    <cellStyle name="Акцент5 2" xfId="40" xr:uid="{00000000-0005-0000-0000-000058000000}"/>
    <cellStyle name="Акцент5 2 2" xfId="41" xr:uid="{00000000-0005-0000-0000-000059000000}"/>
    <cellStyle name="Акцент5 2 3" xfId="42" xr:uid="{00000000-0005-0000-0000-00005A000000}"/>
    <cellStyle name="Акцент5 3" xfId="43" xr:uid="{00000000-0005-0000-0000-00005B000000}"/>
    <cellStyle name="Акцент5 4" xfId="44" xr:uid="{00000000-0005-0000-0000-00005C000000}"/>
    <cellStyle name="Акцент6 2" xfId="45" xr:uid="{00000000-0005-0000-0000-00005D000000}"/>
    <cellStyle name="Акцент6 2 2" xfId="46" xr:uid="{00000000-0005-0000-0000-00005E000000}"/>
    <cellStyle name="Акцент6 2 3" xfId="47" xr:uid="{00000000-0005-0000-0000-00005F000000}"/>
    <cellStyle name="Акцент6 3" xfId="48" xr:uid="{00000000-0005-0000-0000-000060000000}"/>
    <cellStyle name="Акцент6 4" xfId="49" xr:uid="{00000000-0005-0000-0000-000061000000}"/>
    <cellStyle name="Ввод  2" xfId="50" xr:uid="{00000000-0005-0000-0000-000062000000}"/>
    <cellStyle name="Ввод  2 2" xfId="51" xr:uid="{00000000-0005-0000-0000-000063000000}"/>
    <cellStyle name="Ввод  2 3" xfId="52" xr:uid="{00000000-0005-0000-0000-000064000000}"/>
    <cellStyle name="Ввод  3" xfId="53" xr:uid="{00000000-0005-0000-0000-000065000000}"/>
    <cellStyle name="Ввод  4" xfId="54" xr:uid="{00000000-0005-0000-0000-000066000000}"/>
    <cellStyle name="Вывод 2" xfId="55" xr:uid="{00000000-0005-0000-0000-000067000000}"/>
    <cellStyle name="Вывод 2 2" xfId="56" xr:uid="{00000000-0005-0000-0000-000068000000}"/>
    <cellStyle name="Вывод 2 3" xfId="57" xr:uid="{00000000-0005-0000-0000-000069000000}"/>
    <cellStyle name="Вывод 3" xfId="58" xr:uid="{00000000-0005-0000-0000-00006A000000}"/>
    <cellStyle name="Вывод 4" xfId="59" xr:uid="{00000000-0005-0000-0000-00006B000000}"/>
    <cellStyle name="Вычисление 2" xfId="60" xr:uid="{00000000-0005-0000-0000-00006C000000}"/>
    <cellStyle name="Вычисление 2 2" xfId="61" xr:uid="{00000000-0005-0000-0000-00006D000000}"/>
    <cellStyle name="Вычисление 2 3" xfId="62" xr:uid="{00000000-0005-0000-0000-00006E000000}"/>
    <cellStyle name="Вычисление 3" xfId="63" xr:uid="{00000000-0005-0000-0000-00006F000000}"/>
    <cellStyle name="Вычисление 4" xfId="64" xr:uid="{00000000-0005-0000-0000-000070000000}"/>
    <cellStyle name="Заголовок 1 2" xfId="65" xr:uid="{00000000-0005-0000-0000-000071000000}"/>
    <cellStyle name="Заголовок 1 2 2" xfId="66" xr:uid="{00000000-0005-0000-0000-000072000000}"/>
    <cellStyle name="Заголовок 1 2 3" xfId="67" xr:uid="{00000000-0005-0000-0000-000073000000}"/>
    <cellStyle name="Заголовок 1 3" xfId="68" xr:uid="{00000000-0005-0000-0000-000074000000}"/>
    <cellStyle name="Заголовок 1 4" xfId="69" xr:uid="{00000000-0005-0000-0000-000075000000}"/>
    <cellStyle name="Заголовок 2 2" xfId="70" xr:uid="{00000000-0005-0000-0000-000076000000}"/>
    <cellStyle name="Заголовок 2 2 2" xfId="71" xr:uid="{00000000-0005-0000-0000-000077000000}"/>
    <cellStyle name="Заголовок 2 2 3" xfId="72" xr:uid="{00000000-0005-0000-0000-000078000000}"/>
    <cellStyle name="Заголовок 2 3" xfId="73" xr:uid="{00000000-0005-0000-0000-000079000000}"/>
    <cellStyle name="Заголовок 2 4" xfId="74" xr:uid="{00000000-0005-0000-0000-00007A000000}"/>
    <cellStyle name="Заголовок 3 2" xfId="75" xr:uid="{00000000-0005-0000-0000-00007B000000}"/>
    <cellStyle name="Заголовок 3 2 2" xfId="76" xr:uid="{00000000-0005-0000-0000-00007C000000}"/>
    <cellStyle name="Заголовок 3 2 3" xfId="77" xr:uid="{00000000-0005-0000-0000-00007D000000}"/>
    <cellStyle name="Заголовок 3 3" xfId="78" xr:uid="{00000000-0005-0000-0000-00007E000000}"/>
    <cellStyle name="Заголовок 3 4" xfId="79" xr:uid="{00000000-0005-0000-0000-00007F000000}"/>
    <cellStyle name="Заголовок 4 2" xfId="80" xr:uid="{00000000-0005-0000-0000-000080000000}"/>
    <cellStyle name="Заголовок 4 2 2" xfId="81" xr:uid="{00000000-0005-0000-0000-000081000000}"/>
    <cellStyle name="Заголовок 4 2 3" xfId="82" xr:uid="{00000000-0005-0000-0000-000082000000}"/>
    <cellStyle name="Заголовок 4 3" xfId="83" xr:uid="{00000000-0005-0000-0000-000083000000}"/>
    <cellStyle name="Заголовок 4 4" xfId="84" xr:uid="{00000000-0005-0000-0000-000084000000}"/>
    <cellStyle name="Итог 2" xfId="85" xr:uid="{00000000-0005-0000-0000-000085000000}"/>
    <cellStyle name="Итог 2 2" xfId="86" xr:uid="{00000000-0005-0000-0000-000086000000}"/>
    <cellStyle name="Итог 2 3" xfId="87" xr:uid="{00000000-0005-0000-0000-000087000000}"/>
    <cellStyle name="Итог 3" xfId="88" xr:uid="{00000000-0005-0000-0000-000088000000}"/>
    <cellStyle name="Итог 4" xfId="89" xr:uid="{00000000-0005-0000-0000-000089000000}"/>
    <cellStyle name="Контрольная ячейка 2" xfId="90" xr:uid="{00000000-0005-0000-0000-00008A000000}"/>
    <cellStyle name="Контрольная ячейка 2 2" xfId="91" xr:uid="{00000000-0005-0000-0000-00008B000000}"/>
    <cellStyle name="Контрольная ячейка 2 3" xfId="92" xr:uid="{00000000-0005-0000-0000-00008C000000}"/>
    <cellStyle name="Контрольная ячейка 3" xfId="93" xr:uid="{00000000-0005-0000-0000-00008D000000}"/>
    <cellStyle name="Контрольная ячейка 4" xfId="94" xr:uid="{00000000-0005-0000-0000-00008E000000}"/>
    <cellStyle name="Название 2" xfId="95" xr:uid="{00000000-0005-0000-0000-00008F000000}"/>
    <cellStyle name="Название 2 2" xfId="96" xr:uid="{00000000-0005-0000-0000-000090000000}"/>
    <cellStyle name="Название 2 3" xfId="97" xr:uid="{00000000-0005-0000-0000-000091000000}"/>
    <cellStyle name="Название 3" xfId="98" xr:uid="{00000000-0005-0000-0000-000092000000}"/>
    <cellStyle name="Название 4" xfId="99" xr:uid="{00000000-0005-0000-0000-000093000000}"/>
    <cellStyle name="Нейтральный 2" xfId="100" xr:uid="{00000000-0005-0000-0000-000094000000}"/>
    <cellStyle name="Нейтральный 2 2" xfId="101" xr:uid="{00000000-0005-0000-0000-000095000000}"/>
    <cellStyle name="Нейтральный 2 3" xfId="102" xr:uid="{00000000-0005-0000-0000-000096000000}"/>
    <cellStyle name="Нейтральный 3" xfId="103" xr:uid="{00000000-0005-0000-0000-000097000000}"/>
    <cellStyle name="Нейтральный 4" xfId="104" xr:uid="{00000000-0005-0000-0000-000098000000}"/>
    <cellStyle name="Обычный" xfId="0" builtinId="0"/>
    <cellStyle name="Обычный 2" xfId="105" xr:uid="{00000000-0005-0000-0000-000099000000}"/>
    <cellStyle name="Обычный 2 10" xfId="106" xr:uid="{00000000-0005-0000-0000-00009A000000}"/>
    <cellStyle name="Обычный 2 100" xfId="107" xr:uid="{00000000-0005-0000-0000-00009B000000}"/>
    <cellStyle name="Обычный 2 101" xfId="108" xr:uid="{00000000-0005-0000-0000-00009C000000}"/>
    <cellStyle name="Обычный 2 102" xfId="109" xr:uid="{00000000-0005-0000-0000-00009D000000}"/>
    <cellStyle name="Обычный 2 103" xfId="110" xr:uid="{00000000-0005-0000-0000-00009E000000}"/>
    <cellStyle name="Обычный 2 104" xfId="111" xr:uid="{00000000-0005-0000-0000-00009F000000}"/>
    <cellStyle name="Обычный 2 105" xfId="112" xr:uid="{00000000-0005-0000-0000-0000A0000000}"/>
    <cellStyle name="Обычный 2 106" xfId="113" xr:uid="{00000000-0005-0000-0000-0000A1000000}"/>
    <cellStyle name="Обычный 2 11" xfId="114" xr:uid="{00000000-0005-0000-0000-0000A2000000}"/>
    <cellStyle name="Обычный 2 12" xfId="115" xr:uid="{00000000-0005-0000-0000-0000A3000000}"/>
    <cellStyle name="Обычный 2 13" xfId="116" xr:uid="{00000000-0005-0000-0000-0000A4000000}"/>
    <cellStyle name="Обычный 2 14" xfId="117" xr:uid="{00000000-0005-0000-0000-0000A5000000}"/>
    <cellStyle name="Обычный 2 15" xfId="118" xr:uid="{00000000-0005-0000-0000-0000A6000000}"/>
    <cellStyle name="Обычный 2 16" xfId="119" xr:uid="{00000000-0005-0000-0000-0000A7000000}"/>
    <cellStyle name="Обычный 2 17" xfId="120" xr:uid="{00000000-0005-0000-0000-0000A8000000}"/>
    <cellStyle name="Обычный 2 18" xfId="121" xr:uid="{00000000-0005-0000-0000-0000A9000000}"/>
    <cellStyle name="Обычный 2 19" xfId="122" xr:uid="{00000000-0005-0000-0000-0000AA000000}"/>
    <cellStyle name="Обычный 2 2" xfId="123" xr:uid="{00000000-0005-0000-0000-0000AB000000}"/>
    <cellStyle name="Обычный 2 2 10" xfId="124" xr:uid="{00000000-0005-0000-0000-0000AC000000}"/>
    <cellStyle name="Обычный 2 2 100" xfId="125" xr:uid="{00000000-0005-0000-0000-0000AD000000}"/>
    <cellStyle name="Обычный 2 2 101" xfId="126" xr:uid="{00000000-0005-0000-0000-0000AE000000}"/>
    <cellStyle name="Обычный 2 2 102" xfId="127" xr:uid="{00000000-0005-0000-0000-0000AF000000}"/>
    <cellStyle name="Обычный 2 2 103" xfId="128" xr:uid="{00000000-0005-0000-0000-0000B0000000}"/>
    <cellStyle name="Обычный 2 2 104" xfId="129" xr:uid="{00000000-0005-0000-0000-0000B1000000}"/>
    <cellStyle name="Обычный 2 2 105" xfId="130" xr:uid="{00000000-0005-0000-0000-0000B2000000}"/>
    <cellStyle name="Обычный 2 2 106" xfId="131" xr:uid="{00000000-0005-0000-0000-0000B3000000}"/>
    <cellStyle name="Обычный 2 2 11" xfId="132" xr:uid="{00000000-0005-0000-0000-0000B4000000}"/>
    <cellStyle name="Обычный 2 2 12" xfId="133" xr:uid="{00000000-0005-0000-0000-0000B5000000}"/>
    <cellStyle name="Обычный 2 2 13" xfId="134" xr:uid="{00000000-0005-0000-0000-0000B6000000}"/>
    <cellStyle name="Обычный 2 2 14" xfId="135" xr:uid="{00000000-0005-0000-0000-0000B7000000}"/>
    <cellStyle name="Обычный 2 2 15" xfId="136" xr:uid="{00000000-0005-0000-0000-0000B8000000}"/>
    <cellStyle name="Обычный 2 2 16" xfId="137" xr:uid="{00000000-0005-0000-0000-0000B9000000}"/>
    <cellStyle name="Обычный 2 2 17" xfId="138" xr:uid="{00000000-0005-0000-0000-0000BA000000}"/>
    <cellStyle name="Обычный 2 2 18" xfId="139" xr:uid="{00000000-0005-0000-0000-0000BB000000}"/>
    <cellStyle name="Обычный 2 2 19" xfId="140" xr:uid="{00000000-0005-0000-0000-0000BC000000}"/>
    <cellStyle name="Обычный 2 2 2" xfId="141" xr:uid="{00000000-0005-0000-0000-0000BD000000}"/>
    <cellStyle name="Обычный 2 2 20" xfId="142" xr:uid="{00000000-0005-0000-0000-0000BE000000}"/>
    <cellStyle name="Обычный 2 2 21" xfId="143" xr:uid="{00000000-0005-0000-0000-0000BF000000}"/>
    <cellStyle name="Обычный 2 2 22" xfId="144" xr:uid="{00000000-0005-0000-0000-0000C0000000}"/>
    <cellStyle name="Обычный 2 2 23" xfId="145" xr:uid="{00000000-0005-0000-0000-0000C1000000}"/>
    <cellStyle name="Обычный 2 2 24" xfId="146" xr:uid="{00000000-0005-0000-0000-0000C2000000}"/>
    <cellStyle name="Обычный 2 2 25" xfId="147" xr:uid="{00000000-0005-0000-0000-0000C3000000}"/>
    <cellStyle name="Обычный 2 2 26" xfId="148" xr:uid="{00000000-0005-0000-0000-0000C4000000}"/>
    <cellStyle name="Обычный 2 2 27" xfId="149" xr:uid="{00000000-0005-0000-0000-0000C5000000}"/>
    <cellStyle name="Обычный 2 2 28" xfId="150" xr:uid="{00000000-0005-0000-0000-0000C6000000}"/>
    <cellStyle name="Обычный 2 2 29" xfId="151" xr:uid="{00000000-0005-0000-0000-0000C7000000}"/>
    <cellStyle name="Обычный 2 2 3" xfId="152" xr:uid="{00000000-0005-0000-0000-0000C8000000}"/>
    <cellStyle name="Обычный 2 2 30" xfId="153" xr:uid="{00000000-0005-0000-0000-0000C9000000}"/>
    <cellStyle name="Обычный 2 2 31" xfId="154" xr:uid="{00000000-0005-0000-0000-0000CA000000}"/>
    <cellStyle name="Обычный 2 2 32" xfId="155" xr:uid="{00000000-0005-0000-0000-0000CB000000}"/>
    <cellStyle name="Обычный 2 2 33" xfId="156" xr:uid="{00000000-0005-0000-0000-0000CC000000}"/>
    <cellStyle name="Обычный 2 2 34" xfId="157" xr:uid="{00000000-0005-0000-0000-0000CD000000}"/>
    <cellStyle name="Обычный 2 2 35" xfId="158" xr:uid="{00000000-0005-0000-0000-0000CE000000}"/>
    <cellStyle name="Обычный 2 2 36" xfId="159" xr:uid="{00000000-0005-0000-0000-0000CF000000}"/>
    <cellStyle name="Обычный 2 2 37" xfId="160" xr:uid="{00000000-0005-0000-0000-0000D0000000}"/>
    <cellStyle name="Обычный 2 2 38" xfId="161" xr:uid="{00000000-0005-0000-0000-0000D1000000}"/>
    <cellStyle name="Обычный 2 2 39" xfId="162" xr:uid="{00000000-0005-0000-0000-0000D2000000}"/>
    <cellStyle name="Обычный 2 2 4" xfId="163" xr:uid="{00000000-0005-0000-0000-0000D3000000}"/>
    <cellStyle name="Обычный 2 2 40" xfId="164" xr:uid="{00000000-0005-0000-0000-0000D4000000}"/>
    <cellStyle name="Обычный 2 2 41" xfId="165" xr:uid="{00000000-0005-0000-0000-0000D5000000}"/>
    <cellStyle name="Обычный 2 2 42" xfId="166" xr:uid="{00000000-0005-0000-0000-0000D6000000}"/>
    <cellStyle name="Обычный 2 2 43" xfId="167" xr:uid="{00000000-0005-0000-0000-0000D7000000}"/>
    <cellStyle name="Обычный 2 2 44" xfId="168" xr:uid="{00000000-0005-0000-0000-0000D8000000}"/>
    <cellStyle name="Обычный 2 2 45" xfId="169" xr:uid="{00000000-0005-0000-0000-0000D9000000}"/>
    <cellStyle name="Обычный 2 2 46" xfId="170" xr:uid="{00000000-0005-0000-0000-0000DA000000}"/>
    <cellStyle name="Обычный 2 2 47" xfId="171" xr:uid="{00000000-0005-0000-0000-0000DB000000}"/>
    <cellStyle name="Обычный 2 2 48" xfId="172" xr:uid="{00000000-0005-0000-0000-0000DC000000}"/>
    <cellStyle name="Обычный 2 2 49" xfId="173" xr:uid="{00000000-0005-0000-0000-0000DD000000}"/>
    <cellStyle name="Обычный 2 2 5" xfId="174" xr:uid="{00000000-0005-0000-0000-0000DE000000}"/>
    <cellStyle name="Обычный 2 2 50" xfId="175" xr:uid="{00000000-0005-0000-0000-0000DF000000}"/>
    <cellStyle name="Обычный 2 2 51" xfId="176" xr:uid="{00000000-0005-0000-0000-0000E0000000}"/>
    <cellStyle name="Обычный 2 2 52" xfId="177" xr:uid="{00000000-0005-0000-0000-0000E1000000}"/>
    <cellStyle name="Обычный 2 2 53" xfId="178" xr:uid="{00000000-0005-0000-0000-0000E2000000}"/>
    <cellStyle name="Обычный 2 2 54" xfId="179" xr:uid="{00000000-0005-0000-0000-0000E3000000}"/>
    <cellStyle name="Обычный 2 2 55" xfId="180" xr:uid="{00000000-0005-0000-0000-0000E4000000}"/>
    <cellStyle name="Обычный 2 2 56" xfId="181" xr:uid="{00000000-0005-0000-0000-0000E5000000}"/>
    <cellStyle name="Обычный 2 2 57" xfId="182" xr:uid="{00000000-0005-0000-0000-0000E6000000}"/>
    <cellStyle name="Обычный 2 2 58" xfId="183" xr:uid="{00000000-0005-0000-0000-0000E7000000}"/>
    <cellStyle name="Обычный 2 2 59" xfId="184" xr:uid="{00000000-0005-0000-0000-0000E8000000}"/>
    <cellStyle name="Обычный 2 2 6" xfId="185" xr:uid="{00000000-0005-0000-0000-0000E9000000}"/>
    <cellStyle name="Обычный 2 2 60" xfId="186" xr:uid="{00000000-0005-0000-0000-0000EA000000}"/>
    <cellStyle name="Обычный 2 2 61" xfId="187" xr:uid="{00000000-0005-0000-0000-0000EB000000}"/>
    <cellStyle name="Обычный 2 2 62" xfId="188" xr:uid="{00000000-0005-0000-0000-0000EC000000}"/>
    <cellStyle name="Обычный 2 2 63" xfId="189" xr:uid="{00000000-0005-0000-0000-0000ED000000}"/>
    <cellStyle name="Обычный 2 2 64" xfId="190" xr:uid="{00000000-0005-0000-0000-0000EE000000}"/>
    <cellStyle name="Обычный 2 2 65" xfId="191" xr:uid="{00000000-0005-0000-0000-0000EF000000}"/>
    <cellStyle name="Обычный 2 2 66" xfId="192" xr:uid="{00000000-0005-0000-0000-0000F0000000}"/>
    <cellStyle name="Обычный 2 2 67" xfId="193" xr:uid="{00000000-0005-0000-0000-0000F1000000}"/>
    <cellStyle name="Обычный 2 2 68" xfId="194" xr:uid="{00000000-0005-0000-0000-0000F2000000}"/>
    <cellStyle name="Обычный 2 2 69" xfId="195" xr:uid="{00000000-0005-0000-0000-0000F3000000}"/>
    <cellStyle name="Обычный 2 2 7" xfId="196" xr:uid="{00000000-0005-0000-0000-0000F4000000}"/>
    <cellStyle name="Обычный 2 2 70" xfId="197" xr:uid="{00000000-0005-0000-0000-0000F5000000}"/>
    <cellStyle name="Обычный 2 2 71" xfId="198" xr:uid="{00000000-0005-0000-0000-0000F6000000}"/>
    <cellStyle name="Обычный 2 2 72" xfId="199" xr:uid="{00000000-0005-0000-0000-0000F7000000}"/>
    <cellStyle name="Обычный 2 2 73" xfId="200" xr:uid="{00000000-0005-0000-0000-0000F8000000}"/>
    <cellStyle name="Обычный 2 2 74" xfId="201" xr:uid="{00000000-0005-0000-0000-0000F9000000}"/>
    <cellStyle name="Обычный 2 2 75" xfId="202" xr:uid="{00000000-0005-0000-0000-0000FA000000}"/>
    <cellStyle name="Обычный 2 2 76" xfId="203" xr:uid="{00000000-0005-0000-0000-0000FB000000}"/>
    <cellStyle name="Обычный 2 2 77" xfId="204" xr:uid="{00000000-0005-0000-0000-0000FC000000}"/>
    <cellStyle name="Обычный 2 2 78" xfId="205" xr:uid="{00000000-0005-0000-0000-0000FD000000}"/>
    <cellStyle name="Обычный 2 2 79" xfId="206" xr:uid="{00000000-0005-0000-0000-0000FE000000}"/>
    <cellStyle name="Обычный 2 2 8" xfId="207" xr:uid="{00000000-0005-0000-0000-0000FF000000}"/>
    <cellStyle name="Обычный 2 2 80" xfId="208" xr:uid="{00000000-0005-0000-0000-000000010000}"/>
    <cellStyle name="Обычный 2 2 81" xfId="209" xr:uid="{00000000-0005-0000-0000-000001010000}"/>
    <cellStyle name="Обычный 2 2 82" xfId="210" xr:uid="{00000000-0005-0000-0000-000002010000}"/>
    <cellStyle name="Обычный 2 2 83" xfId="211" xr:uid="{00000000-0005-0000-0000-000003010000}"/>
    <cellStyle name="Обычный 2 2 84" xfId="212" xr:uid="{00000000-0005-0000-0000-000004010000}"/>
    <cellStyle name="Обычный 2 2 85" xfId="213" xr:uid="{00000000-0005-0000-0000-000005010000}"/>
    <cellStyle name="Обычный 2 2 86" xfId="214" xr:uid="{00000000-0005-0000-0000-000006010000}"/>
    <cellStyle name="Обычный 2 2 87" xfId="215" xr:uid="{00000000-0005-0000-0000-000007010000}"/>
    <cellStyle name="Обычный 2 2 88" xfId="216" xr:uid="{00000000-0005-0000-0000-000008010000}"/>
    <cellStyle name="Обычный 2 2 89" xfId="217" xr:uid="{00000000-0005-0000-0000-000009010000}"/>
    <cellStyle name="Обычный 2 2 9" xfId="218" xr:uid="{00000000-0005-0000-0000-00000A010000}"/>
    <cellStyle name="Обычный 2 2 90" xfId="219" xr:uid="{00000000-0005-0000-0000-00000B010000}"/>
    <cellStyle name="Обычный 2 2 91" xfId="220" xr:uid="{00000000-0005-0000-0000-00000C010000}"/>
    <cellStyle name="Обычный 2 2 92" xfId="221" xr:uid="{00000000-0005-0000-0000-00000D010000}"/>
    <cellStyle name="Обычный 2 2 93" xfId="222" xr:uid="{00000000-0005-0000-0000-00000E010000}"/>
    <cellStyle name="Обычный 2 2 94" xfId="223" xr:uid="{00000000-0005-0000-0000-00000F010000}"/>
    <cellStyle name="Обычный 2 2 95" xfId="224" xr:uid="{00000000-0005-0000-0000-000010010000}"/>
    <cellStyle name="Обычный 2 2 96" xfId="225" xr:uid="{00000000-0005-0000-0000-000011010000}"/>
    <cellStyle name="Обычный 2 2 97" xfId="226" xr:uid="{00000000-0005-0000-0000-000012010000}"/>
    <cellStyle name="Обычный 2 2 98" xfId="227" xr:uid="{00000000-0005-0000-0000-000013010000}"/>
    <cellStyle name="Обычный 2 2 99" xfId="228" xr:uid="{00000000-0005-0000-0000-000014010000}"/>
    <cellStyle name="Обычный 2 20" xfId="229" xr:uid="{00000000-0005-0000-0000-000015010000}"/>
    <cellStyle name="Обычный 2 21" xfId="230" xr:uid="{00000000-0005-0000-0000-000016010000}"/>
    <cellStyle name="Обычный 2 22" xfId="231" xr:uid="{00000000-0005-0000-0000-000017010000}"/>
    <cellStyle name="Обычный 2 23" xfId="232" xr:uid="{00000000-0005-0000-0000-000018010000}"/>
    <cellStyle name="Обычный 2 24" xfId="233" xr:uid="{00000000-0005-0000-0000-000019010000}"/>
    <cellStyle name="Обычный 2 25" xfId="234" xr:uid="{00000000-0005-0000-0000-00001A010000}"/>
    <cellStyle name="Обычный 2 26" xfId="235" xr:uid="{00000000-0005-0000-0000-00001B010000}"/>
    <cellStyle name="Обычный 2 27" xfId="236" xr:uid="{00000000-0005-0000-0000-00001C010000}"/>
    <cellStyle name="Обычный 2 28" xfId="237" xr:uid="{00000000-0005-0000-0000-00001D010000}"/>
    <cellStyle name="Обычный 2 29" xfId="238" xr:uid="{00000000-0005-0000-0000-00001E010000}"/>
    <cellStyle name="Обычный 2 3" xfId="239" xr:uid="{00000000-0005-0000-0000-00001F010000}"/>
    <cellStyle name="Обычный 2 3 2" xfId="240" xr:uid="{00000000-0005-0000-0000-000020010000}"/>
    <cellStyle name="Обычный 2 3 3" xfId="241" xr:uid="{00000000-0005-0000-0000-000021010000}"/>
    <cellStyle name="Обычный 2 3 4" xfId="242" xr:uid="{00000000-0005-0000-0000-000022010000}"/>
    <cellStyle name="Обычный 2 3 5" xfId="243" xr:uid="{00000000-0005-0000-0000-000023010000}"/>
    <cellStyle name="Обычный 2 3 6" xfId="244" xr:uid="{00000000-0005-0000-0000-000024010000}"/>
    <cellStyle name="Обычный 2 3 7" xfId="245" xr:uid="{00000000-0005-0000-0000-000025010000}"/>
    <cellStyle name="Обычный 2 3 8" xfId="246" xr:uid="{00000000-0005-0000-0000-000026010000}"/>
    <cellStyle name="Обычный 2 30" xfId="247" xr:uid="{00000000-0005-0000-0000-000027010000}"/>
    <cellStyle name="Обычный 2 31" xfId="248" xr:uid="{00000000-0005-0000-0000-000028010000}"/>
    <cellStyle name="Обычный 2 32" xfId="249" xr:uid="{00000000-0005-0000-0000-000029010000}"/>
    <cellStyle name="Обычный 2 33" xfId="250" xr:uid="{00000000-0005-0000-0000-00002A010000}"/>
    <cellStyle name="Обычный 2 34" xfId="251" xr:uid="{00000000-0005-0000-0000-00002B010000}"/>
    <cellStyle name="Обычный 2 35" xfId="252" xr:uid="{00000000-0005-0000-0000-00002C010000}"/>
    <cellStyle name="Обычный 2 36" xfId="253" xr:uid="{00000000-0005-0000-0000-00002D010000}"/>
    <cellStyle name="Обычный 2 37" xfId="254" xr:uid="{00000000-0005-0000-0000-00002E010000}"/>
    <cellStyle name="Обычный 2 38" xfId="255" xr:uid="{00000000-0005-0000-0000-00002F010000}"/>
    <cellStyle name="Обычный 2 39" xfId="256" xr:uid="{00000000-0005-0000-0000-000030010000}"/>
    <cellStyle name="Обычный 2 4" xfId="257" xr:uid="{00000000-0005-0000-0000-000031010000}"/>
    <cellStyle name="Обычный 2 40" xfId="258" xr:uid="{00000000-0005-0000-0000-000032010000}"/>
    <cellStyle name="Обычный 2 41" xfId="259" xr:uid="{00000000-0005-0000-0000-000033010000}"/>
    <cellStyle name="Обычный 2 42" xfId="260" xr:uid="{00000000-0005-0000-0000-000034010000}"/>
    <cellStyle name="Обычный 2 43" xfId="261" xr:uid="{00000000-0005-0000-0000-000035010000}"/>
    <cellStyle name="Обычный 2 44" xfId="262" xr:uid="{00000000-0005-0000-0000-000036010000}"/>
    <cellStyle name="Обычный 2 45" xfId="263" xr:uid="{00000000-0005-0000-0000-000037010000}"/>
    <cellStyle name="Обычный 2 46" xfId="264" xr:uid="{00000000-0005-0000-0000-000038010000}"/>
    <cellStyle name="Обычный 2 47" xfId="265" xr:uid="{00000000-0005-0000-0000-000039010000}"/>
    <cellStyle name="Обычный 2 48" xfId="266" xr:uid="{00000000-0005-0000-0000-00003A010000}"/>
    <cellStyle name="Обычный 2 49" xfId="267" xr:uid="{00000000-0005-0000-0000-00003B010000}"/>
    <cellStyle name="Обычный 2 5" xfId="268" xr:uid="{00000000-0005-0000-0000-00003C010000}"/>
    <cellStyle name="Обычный 2 50" xfId="269" xr:uid="{00000000-0005-0000-0000-00003D010000}"/>
    <cellStyle name="Обычный 2 51" xfId="270" xr:uid="{00000000-0005-0000-0000-00003E010000}"/>
    <cellStyle name="Обычный 2 52" xfId="271" xr:uid="{00000000-0005-0000-0000-00003F010000}"/>
    <cellStyle name="Обычный 2 53" xfId="272" xr:uid="{00000000-0005-0000-0000-000040010000}"/>
    <cellStyle name="Обычный 2 54" xfId="273" xr:uid="{00000000-0005-0000-0000-000041010000}"/>
    <cellStyle name="Обычный 2 55" xfId="274" xr:uid="{00000000-0005-0000-0000-000042010000}"/>
    <cellStyle name="Обычный 2 56" xfId="275" xr:uid="{00000000-0005-0000-0000-000043010000}"/>
    <cellStyle name="Обычный 2 57" xfId="276" xr:uid="{00000000-0005-0000-0000-000044010000}"/>
    <cellStyle name="Обычный 2 58" xfId="277" xr:uid="{00000000-0005-0000-0000-000045010000}"/>
    <cellStyle name="Обычный 2 59" xfId="278" xr:uid="{00000000-0005-0000-0000-000046010000}"/>
    <cellStyle name="Обычный 2 6" xfId="279" xr:uid="{00000000-0005-0000-0000-000047010000}"/>
    <cellStyle name="Обычный 2 60" xfId="280" xr:uid="{00000000-0005-0000-0000-000048010000}"/>
    <cellStyle name="Обычный 2 61" xfId="281" xr:uid="{00000000-0005-0000-0000-000049010000}"/>
    <cellStyle name="Обычный 2 62" xfId="282" xr:uid="{00000000-0005-0000-0000-00004A010000}"/>
    <cellStyle name="Обычный 2 63" xfId="283" xr:uid="{00000000-0005-0000-0000-00004B010000}"/>
    <cellStyle name="Обычный 2 64" xfId="284" xr:uid="{00000000-0005-0000-0000-00004C010000}"/>
    <cellStyle name="Обычный 2 65" xfId="285" xr:uid="{00000000-0005-0000-0000-00004D010000}"/>
    <cellStyle name="Обычный 2 66" xfId="286" xr:uid="{00000000-0005-0000-0000-00004E010000}"/>
    <cellStyle name="Обычный 2 67" xfId="287" xr:uid="{00000000-0005-0000-0000-00004F010000}"/>
    <cellStyle name="Обычный 2 68" xfId="288" xr:uid="{00000000-0005-0000-0000-000050010000}"/>
    <cellStyle name="Обычный 2 69" xfId="289" xr:uid="{00000000-0005-0000-0000-000051010000}"/>
    <cellStyle name="Обычный 2 7" xfId="290" xr:uid="{00000000-0005-0000-0000-000052010000}"/>
    <cellStyle name="Обычный 2 70" xfId="291" xr:uid="{00000000-0005-0000-0000-000053010000}"/>
    <cellStyle name="Обычный 2 71" xfId="292" xr:uid="{00000000-0005-0000-0000-000054010000}"/>
    <cellStyle name="Обычный 2 72" xfId="293" xr:uid="{00000000-0005-0000-0000-000055010000}"/>
    <cellStyle name="Обычный 2 73" xfId="294" xr:uid="{00000000-0005-0000-0000-000056010000}"/>
    <cellStyle name="Обычный 2 74" xfId="295" xr:uid="{00000000-0005-0000-0000-000057010000}"/>
    <cellStyle name="Обычный 2 75" xfId="296" xr:uid="{00000000-0005-0000-0000-000058010000}"/>
    <cellStyle name="Обычный 2 76" xfId="297" xr:uid="{00000000-0005-0000-0000-000059010000}"/>
    <cellStyle name="Обычный 2 77" xfId="298" xr:uid="{00000000-0005-0000-0000-00005A010000}"/>
    <cellStyle name="Обычный 2 78" xfId="299" xr:uid="{00000000-0005-0000-0000-00005B010000}"/>
    <cellStyle name="Обычный 2 79" xfId="300" xr:uid="{00000000-0005-0000-0000-00005C010000}"/>
    <cellStyle name="Обычный 2 8" xfId="301" xr:uid="{00000000-0005-0000-0000-00005D010000}"/>
    <cellStyle name="Обычный 2 80" xfId="302" xr:uid="{00000000-0005-0000-0000-00005E010000}"/>
    <cellStyle name="Обычный 2 81" xfId="303" xr:uid="{00000000-0005-0000-0000-00005F010000}"/>
    <cellStyle name="Обычный 2 82" xfId="304" xr:uid="{00000000-0005-0000-0000-000060010000}"/>
    <cellStyle name="Обычный 2 83" xfId="305" xr:uid="{00000000-0005-0000-0000-000061010000}"/>
    <cellStyle name="Обычный 2 84" xfId="306" xr:uid="{00000000-0005-0000-0000-000062010000}"/>
    <cellStyle name="Обычный 2 85" xfId="307" xr:uid="{00000000-0005-0000-0000-000063010000}"/>
    <cellStyle name="Обычный 2 86" xfId="308" xr:uid="{00000000-0005-0000-0000-000064010000}"/>
    <cellStyle name="Обычный 2 87" xfId="309" xr:uid="{00000000-0005-0000-0000-000065010000}"/>
    <cellStyle name="Обычный 2 88" xfId="310" xr:uid="{00000000-0005-0000-0000-000066010000}"/>
    <cellStyle name="Обычный 2 89" xfId="311" xr:uid="{00000000-0005-0000-0000-000067010000}"/>
    <cellStyle name="Обычный 2 9" xfId="312" xr:uid="{00000000-0005-0000-0000-000068010000}"/>
    <cellStyle name="Обычный 2 90" xfId="313" xr:uid="{00000000-0005-0000-0000-000069010000}"/>
    <cellStyle name="Обычный 2 91" xfId="314" xr:uid="{00000000-0005-0000-0000-00006A010000}"/>
    <cellStyle name="Обычный 2 92" xfId="315" xr:uid="{00000000-0005-0000-0000-00006B010000}"/>
    <cellStyle name="Обычный 2 93" xfId="316" xr:uid="{00000000-0005-0000-0000-00006C010000}"/>
    <cellStyle name="Обычный 2 94" xfId="317" xr:uid="{00000000-0005-0000-0000-00006D010000}"/>
    <cellStyle name="Обычный 2 95" xfId="318" xr:uid="{00000000-0005-0000-0000-00006E010000}"/>
    <cellStyle name="Обычный 2 96" xfId="319" xr:uid="{00000000-0005-0000-0000-00006F010000}"/>
    <cellStyle name="Обычный 2 97" xfId="320" xr:uid="{00000000-0005-0000-0000-000070010000}"/>
    <cellStyle name="Обычный 2 98" xfId="321" xr:uid="{00000000-0005-0000-0000-000071010000}"/>
    <cellStyle name="Обычный 2 99" xfId="322" xr:uid="{00000000-0005-0000-0000-000072010000}"/>
    <cellStyle name="Обычный 3" xfId="323" xr:uid="{00000000-0005-0000-0000-000073010000}"/>
    <cellStyle name="Обычный 4" xfId="324" xr:uid="{00000000-0005-0000-0000-000074010000}"/>
    <cellStyle name="Обычный 5" xfId="325" xr:uid="{00000000-0005-0000-0000-000075010000}"/>
    <cellStyle name="Обычный 6" xfId="326" xr:uid="{00000000-0005-0000-0000-000076010000}"/>
    <cellStyle name="Обычный 6 2" xfId="327" xr:uid="{00000000-0005-0000-0000-000077010000}"/>
    <cellStyle name="Обычный 6 3" xfId="328" xr:uid="{00000000-0005-0000-0000-000078010000}"/>
    <cellStyle name="Обычный 6 4" xfId="329" xr:uid="{00000000-0005-0000-0000-000079010000}"/>
    <cellStyle name="Обычный 6 5" xfId="330" xr:uid="{00000000-0005-0000-0000-00007A010000}"/>
    <cellStyle name="Обычный 6 6" xfId="331" xr:uid="{00000000-0005-0000-0000-00007B010000}"/>
    <cellStyle name="Обычный 6 7" xfId="332" xr:uid="{00000000-0005-0000-0000-00007C010000}"/>
    <cellStyle name="Обычный 6 8" xfId="333" xr:uid="{00000000-0005-0000-0000-00007D010000}"/>
    <cellStyle name="Обычный 7" xfId="334" xr:uid="{00000000-0005-0000-0000-00007E010000}"/>
    <cellStyle name="Плохой 2" xfId="335" xr:uid="{00000000-0005-0000-0000-00007F010000}"/>
    <cellStyle name="Плохой 2 2" xfId="336" xr:uid="{00000000-0005-0000-0000-000080010000}"/>
    <cellStyle name="Плохой 2 3" xfId="337" xr:uid="{00000000-0005-0000-0000-000081010000}"/>
    <cellStyle name="Плохой 3" xfId="338" xr:uid="{00000000-0005-0000-0000-000082010000}"/>
    <cellStyle name="Плохой 4" xfId="339" xr:uid="{00000000-0005-0000-0000-000083010000}"/>
    <cellStyle name="Пояснение 2" xfId="340" xr:uid="{00000000-0005-0000-0000-000084010000}"/>
    <cellStyle name="Пояснение 2 2" xfId="341" xr:uid="{00000000-0005-0000-0000-000085010000}"/>
    <cellStyle name="Пояснение 2 3" xfId="342" xr:uid="{00000000-0005-0000-0000-000086010000}"/>
    <cellStyle name="Пояснение 3" xfId="343" xr:uid="{00000000-0005-0000-0000-000087010000}"/>
    <cellStyle name="Пояснение 4" xfId="344" xr:uid="{00000000-0005-0000-0000-000088010000}"/>
    <cellStyle name="Примечание 2" xfId="345" xr:uid="{00000000-0005-0000-0000-000089010000}"/>
    <cellStyle name="Примечание 2 2" xfId="346" xr:uid="{00000000-0005-0000-0000-00008A010000}"/>
    <cellStyle name="Примечание 2 3" xfId="347" xr:uid="{00000000-0005-0000-0000-00008B010000}"/>
    <cellStyle name="Примечание 3" xfId="348" xr:uid="{00000000-0005-0000-0000-00008C010000}"/>
    <cellStyle name="Примечание 4" xfId="349" xr:uid="{00000000-0005-0000-0000-00008D010000}"/>
    <cellStyle name="Связанная ячейка 2" xfId="350" xr:uid="{00000000-0005-0000-0000-00008E010000}"/>
    <cellStyle name="Связанная ячейка 2 2" xfId="351" xr:uid="{00000000-0005-0000-0000-00008F010000}"/>
    <cellStyle name="Связанная ячейка 2 3" xfId="352" xr:uid="{00000000-0005-0000-0000-000090010000}"/>
    <cellStyle name="Связанная ячейка 3" xfId="353" xr:uid="{00000000-0005-0000-0000-000091010000}"/>
    <cellStyle name="Связанная ячейка 4" xfId="354" xr:uid="{00000000-0005-0000-0000-000092010000}"/>
    <cellStyle name="Текст предупреждения 2" xfId="355" xr:uid="{00000000-0005-0000-0000-000093010000}"/>
    <cellStyle name="Текст предупреждения 2 2" xfId="356" xr:uid="{00000000-0005-0000-0000-000094010000}"/>
    <cellStyle name="Текст предупреждения 2 3" xfId="357" xr:uid="{00000000-0005-0000-0000-000095010000}"/>
    <cellStyle name="Текст предупреждения 3" xfId="358" xr:uid="{00000000-0005-0000-0000-000096010000}"/>
    <cellStyle name="Текст предупреждения 4" xfId="359" xr:uid="{00000000-0005-0000-0000-000097010000}"/>
    <cellStyle name="Финансовый 2" xfId="360" xr:uid="{00000000-0005-0000-0000-000098010000}"/>
    <cellStyle name="Финансовый 3" xfId="361" xr:uid="{00000000-0005-0000-0000-000099010000}"/>
    <cellStyle name="Хороший 2" xfId="362" xr:uid="{00000000-0005-0000-0000-00009A010000}"/>
    <cellStyle name="Хороший 2 2" xfId="363" xr:uid="{00000000-0005-0000-0000-00009B010000}"/>
    <cellStyle name="Хороший 2 3" xfId="364" xr:uid="{00000000-0005-0000-0000-00009C010000}"/>
    <cellStyle name="Хороший 3" xfId="365" xr:uid="{00000000-0005-0000-0000-00009D010000}"/>
    <cellStyle name="Хороший 4" xfId="366" xr:uid="{00000000-0005-0000-0000-00009E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2022&#1080;&#1089;&#1087;&#1086;&#1083;.&#1087;&#1088;&#1086;&#1075;&#1088;%20(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п.на 01.02.22"/>
      <sheetName val="исп.на 01.03.22"/>
      <sheetName val="исп.на 01.04.22"/>
      <sheetName val="исп.на 01.05.22 "/>
      <sheetName val="исп.на 01.06.22 "/>
      <sheetName val="исп.на 01.07.22"/>
      <sheetName val="исп.на 01.08.22"/>
      <sheetName val="исп.на 01.09.22"/>
      <sheetName val="исп.на 01.10.22"/>
      <sheetName val="исп.на 01.11.22"/>
      <sheetName val="исп.на 01.12.22"/>
      <sheetName val="исп.на 01.01.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20">
          <cell r="D120">
            <v>10000</v>
          </cell>
          <cell r="E120">
            <v>10000</v>
          </cell>
        </row>
        <row r="121">
          <cell r="D121">
            <v>10000</v>
          </cell>
          <cell r="E121">
            <v>10000</v>
          </cell>
        </row>
        <row r="122">
          <cell r="D122">
            <v>30000</v>
          </cell>
          <cell r="E122">
            <v>30000</v>
          </cell>
        </row>
        <row r="123">
          <cell r="D123">
            <v>30000</v>
          </cell>
          <cell r="E123">
            <v>30000</v>
          </cell>
        </row>
        <row r="124">
          <cell r="D124">
            <v>55000</v>
          </cell>
          <cell r="E124">
            <v>55000</v>
          </cell>
        </row>
        <row r="125">
          <cell r="D125">
            <v>55000</v>
          </cell>
          <cell r="E125">
            <v>55000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91"/>
  <sheetViews>
    <sheetView tabSelected="1" zoomScale="80" zoomScaleNormal="80" workbookViewId="0">
      <pane ySplit="3" topLeftCell="A458" activePane="bottomLeft" state="frozen"/>
      <selection pane="bottomLeft" activeCell="L464" sqref="L464"/>
    </sheetView>
  </sheetViews>
  <sheetFormatPr defaultColWidth="9" defaultRowHeight="15"/>
  <cols>
    <col min="1" max="1" width="26.28515625" customWidth="1"/>
    <col min="2" max="2" width="9.140625" customWidth="1"/>
    <col min="3" max="3" width="28" customWidth="1"/>
    <col min="4" max="4" width="18.7109375" customWidth="1"/>
    <col min="5" max="5" width="19.28515625" customWidth="1"/>
    <col min="6" max="6" width="44.7109375" customWidth="1"/>
    <col min="7" max="7" width="34.28515625" customWidth="1"/>
    <col min="8" max="8" width="16.28515625" customWidth="1"/>
    <col min="9" max="9" width="10.28515625" customWidth="1"/>
  </cols>
  <sheetData>
    <row r="1" spans="1:9" ht="54.75" customHeight="1">
      <c r="A1" s="212" t="s">
        <v>63</v>
      </c>
      <c r="B1" s="213"/>
      <c r="C1" s="213"/>
      <c r="D1" s="213"/>
      <c r="E1" s="213"/>
      <c r="F1" s="213"/>
      <c r="G1" s="213"/>
      <c r="H1" s="213"/>
      <c r="I1" s="213"/>
    </row>
    <row r="2" spans="1:9" ht="75" customHeight="1">
      <c r="A2" s="272" t="s">
        <v>0</v>
      </c>
      <c r="B2" s="214" t="s">
        <v>1</v>
      </c>
      <c r="C2" s="214" t="s">
        <v>2</v>
      </c>
      <c r="D2" s="214" t="s">
        <v>3</v>
      </c>
      <c r="E2" s="214" t="s">
        <v>4</v>
      </c>
      <c r="F2" s="214" t="s">
        <v>5</v>
      </c>
      <c r="G2" s="214" t="s">
        <v>6</v>
      </c>
      <c r="H2" s="214"/>
      <c r="I2" s="215"/>
    </row>
    <row r="3" spans="1:9" ht="13.5" customHeight="1">
      <c r="A3" s="273"/>
      <c r="B3" s="226"/>
      <c r="C3" s="226"/>
      <c r="D3" s="226"/>
      <c r="E3" s="226"/>
      <c r="F3" s="226"/>
      <c r="G3" s="3" t="s">
        <v>7</v>
      </c>
      <c r="H3" s="3" t="s">
        <v>8</v>
      </c>
      <c r="I3" s="6" t="s">
        <v>9</v>
      </c>
    </row>
    <row r="4" spans="1:9" ht="82.5">
      <c r="A4" s="16" t="s">
        <v>64</v>
      </c>
      <c r="B4" s="17"/>
      <c r="C4" s="18"/>
      <c r="D4" s="18"/>
      <c r="E4" s="17"/>
      <c r="F4" s="19"/>
      <c r="G4" s="345" t="s">
        <v>10</v>
      </c>
      <c r="H4" s="263"/>
      <c r="I4" s="336">
        <f>(I24+I41+I55+I83+I90)/5</f>
        <v>181.96045454545452</v>
      </c>
    </row>
    <row r="5" spans="1:9" ht="15.75">
      <c r="A5" s="20" t="s">
        <v>11</v>
      </c>
      <c r="B5" s="21"/>
      <c r="C5" s="22">
        <f>SUM(C6:C9)</f>
        <v>2629316069.7199998</v>
      </c>
      <c r="D5" s="22">
        <f>SUM(D6:D9)</f>
        <v>2627342573.5999999</v>
      </c>
      <c r="E5" s="23">
        <f>C5-D5</f>
        <v>1973496.1199998856</v>
      </c>
      <c r="F5" s="24">
        <f>D5/C5*100</f>
        <v>99.924942606074367</v>
      </c>
      <c r="G5" s="345"/>
      <c r="H5" s="263"/>
      <c r="I5" s="336"/>
    </row>
    <row r="6" spans="1:9" ht="15.75">
      <c r="A6" s="20" t="s">
        <v>12</v>
      </c>
      <c r="B6" s="21"/>
      <c r="C6" s="25">
        <v>883216517.13</v>
      </c>
      <c r="D6" s="25">
        <v>883212851.33999991</v>
      </c>
      <c r="E6" s="23">
        <f t="shared" ref="E6:E9" si="0">C6-D6</f>
        <v>3665.7900000810623</v>
      </c>
      <c r="F6" s="24">
        <f t="shared" ref="F6:F9" si="1">D6/C6*100</f>
        <v>99.999584950017464</v>
      </c>
      <c r="G6" s="345"/>
      <c r="H6" s="263"/>
      <c r="I6" s="336"/>
    </row>
    <row r="7" spans="1:9" ht="15.75">
      <c r="A7" s="20" t="s">
        <v>13</v>
      </c>
      <c r="B7" s="21"/>
      <c r="C7" s="26">
        <v>1249598915.99</v>
      </c>
      <c r="D7" s="26">
        <v>1247629085.6599998</v>
      </c>
      <c r="E7" s="23">
        <f t="shared" si="0"/>
        <v>1969830.3300001621</v>
      </c>
      <c r="F7" s="24">
        <f t="shared" si="1"/>
        <v>99.842362993053683</v>
      </c>
      <c r="G7" s="345"/>
      <c r="H7" s="263"/>
      <c r="I7" s="336"/>
    </row>
    <row r="8" spans="1:9" ht="15.75">
      <c r="A8" s="27" t="s">
        <v>14</v>
      </c>
      <c r="B8" s="28"/>
      <c r="C8" s="26">
        <v>496500636.60000002</v>
      </c>
      <c r="D8" s="26">
        <v>496500636.60000002</v>
      </c>
      <c r="E8" s="29"/>
      <c r="F8" s="30">
        <f t="shared" si="1"/>
        <v>100</v>
      </c>
      <c r="G8" s="345"/>
      <c r="H8" s="263"/>
      <c r="I8" s="336"/>
    </row>
    <row r="9" spans="1:9">
      <c r="A9" s="31" t="s">
        <v>15</v>
      </c>
      <c r="B9" s="32"/>
      <c r="C9" s="33">
        <v>0</v>
      </c>
      <c r="D9" s="33">
        <v>0</v>
      </c>
      <c r="E9" s="33">
        <f t="shared" si="0"/>
        <v>0</v>
      </c>
      <c r="F9" s="34" t="e">
        <f t="shared" si="1"/>
        <v>#DIV/0!</v>
      </c>
      <c r="G9" s="357"/>
      <c r="H9" s="265"/>
      <c r="I9" s="337"/>
    </row>
    <row r="10" spans="1:9" ht="116.25" customHeight="1">
      <c r="A10" s="35" t="s">
        <v>16</v>
      </c>
      <c r="B10" s="17"/>
      <c r="C10" s="18"/>
      <c r="D10" s="18"/>
      <c r="E10" s="17"/>
      <c r="F10" s="17"/>
      <c r="G10" s="312"/>
      <c r="H10" s="229"/>
      <c r="I10" s="229"/>
    </row>
    <row r="11" spans="1:9">
      <c r="A11" s="31" t="s">
        <v>11</v>
      </c>
      <c r="B11" s="32"/>
      <c r="C11" s="36">
        <f>SUM(C12:C15)</f>
        <v>649406597.95000005</v>
      </c>
      <c r="D11" s="36">
        <f>SUM(D12:D15)</f>
        <v>649383244.06999993</v>
      </c>
      <c r="E11" s="33">
        <f>C11-D11</f>
        <v>23353.880000114441</v>
      </c>
      <c r="F11" s="24">
        <f>D11/C11*100</f>
        <v>99.996403812330541</v>
      </c>
      <c r="G11" s="313"/>
      <c r="H11" s="299"/>
      <c r="I11" s="299"/>
    </row>
    <row r="12" spans="1:9">
      <c r="A12" s="31" t="s">
        <v>12</v>
      </c>
      <c r="B12" s="32"/>
      <c r="C12" s="37">
        <v>346000912</v>
      </c>
      <c r="D12" s="37">
        <v>346000725.05000001</v>
      </c>
      <c r="E12" s="33">
        <f t="shared" ref="E12:E15" si="2">C12-D12</f>
        <v>186.94999998807907</v>
      </c>
      <c r="F12" s="24">
        <f t="shared" ref="F12:F15" si="3">D12/C12*100</f>
        <v>99.999945968350517</v>
      </c>
      <c r="G12" s="313"/>
      <c r="H12" s="299"/>
      <c r="I12" s="299"/>
    </row>
    <row r="13" spans="1:9">
      <c r="A13" s="31" t="s">
        <v>13</v>
      </c>
      <c r="B13" s="32"/>
      <c r="C13" s="37">
        <v>303405685.94999999</v>
      </c>
      <c r="D13" s="37">
        <v>303382519.01999998</v>
      </c>
      <c r="E13" s="33">
        <f t="shared" si="2"/>
        <v>23166.930000007153</v>
      </c>
      <c r="F13" s="24">
        <f t="shared" si="3"/>
        <v>99.992364371838491</v>
      </c>
      <c r="G13" s="313"/>
      <c r="H13" s="299"/>
      <c r="I13" s="299"/>
    </row>
    <row r="14" spans="1:9">
      <c r="A14" s="31" t="s">
        <v>14</v>
      </c>
      <c r="B14" s="32"/>
      <c r="C14" s="38">
        <v>0</v>
      </c>
      <c r="D14" s="38">
        <v>0</v>
      </c>
      <c r="E14" s="33">
        <f t="shared" ref="E14" si="4">C14-D14</f>
        <v>0</v>
      </c>
      <c r="F14" s="34" t="e">
        <f t="shared" ref="F14" si="5">D14/C14*100</f>
        <v>#DIV/0!</v>
      </c>
      <c r="G14" s="313"/>
      <c r="H14" s="299"/>
      <c r="I14" s="299"/>
    </row>
    <row r="15" spans="1:9">
      <c r="A15" s="31" t="s">
        <v>15</v>
      </c>
      <c r="B15" s="32"/>
      <c r="C15" s="38">
        <v>0</v>
      </c>
      <c r="D15" s="38">
        <v>0</v>
      </c>
      <c r="E15" s="33">
        <f t="shared" si="2"/>
        <v>0</v>
      </c>
      <c r="F15" s="34" t="e">
        <f t="shared" si="3"/>
        <v>#DIV/0!</v>
      </c>
      <c r="G15" s="314"/>
      <c r="H15" s="299"/>
      <c r="I15" s="299"/>
    </row>
    <row r="16" spans="1:9" ht="80.25" customHeight="1">
      <c r="A16" s="227"/>
      <c r="B16" s="227"/>
      <c r="C16" s="227"/>
      <c r="D16" s="227"/>
      <c r="E16" s="227"/>
      <c r="F16" s="227"/>
      <c r="G16" s="39" t="s">
        <v>156</v>
      </c>
      <c r="H16" s="40"/>
      <c r="I16" s="41">
        <v>93</v>
      </c>
    </row>
    <row r="17" spans="1:9" ht="83.25" customHeight="1">
      <c r="A17" s="228"/>
      <c r="B17" s="228"/>
      <c r="C17" s="228"/>
      <c r="D17" s="228"/>
      <c r="E17" s="228"/>
      <c r="F17" s="228"/>
      <c r="G17" s="39" t="s">
        <v>157</v>
      </c>
      <c r="H17" s="40"/>
      <c r="I17" s="41">
        <v>100</v>
      </c>
    </row>
    <row r="18" spans="1:9" ht="102" customHeight="1">
      <c r="A18" s="228"/>
      <c r="B18" s="228"/>
      <c r="C18" s="228"/>
      <c r="D18" s="228"/>
      <c r="E18" s="228"/>
      <c r="F18" s="228"/>
      <c r="G18" s="42" t="s">
        <v>158</v>
      </c>
      <c r="H18" s="40"/>
      <c r="I18" s="41">
        <v>100</v>
      </c>
    </row>
    <row r="19" spans="1:9" ht="140.25" customHeight="1">
      <c r="A19" s="228"/>
      <c r="B19" s="228"/>
      <c r="C19" s="228"/>
      <c r="D19" s="228"/>
      <c r="E19" s="228"/>
      <c r="F19" s="228"/>
      <c r="G19" s="43" t="s">
        <v>159</v>
      </c>
      <c r="H19" s="40"/>
      <c r="I19" s="41">
        <v>100</v>
      </c>
    </row>
    <row r="20" spans="1:9" ht="118.5" customHeight="1">
      <c r="A20" s="228"/>
      <c r="B20" s="228"/>
      <c r="C20" s="228"/>
      <c r="D20" s="228"/>
      <c r="E20" s="228"/>
      <c r="F20" s="228"/>
      <c r="G20" s="39" t="s">
        <v>160</v>
      </c>
      <c r="H20" s="40"/>
      <c r="I20" s="41">
        <v>100</v>
      </c>
    </row>
    <row r="21" spans="1:9" ht="114" customHeight="1">
      <c r="A21" s="228"/>
      <c r="B21" s="228"/>
      <c r="C21" s="228"/>
      <c r="D21" s="228"/>
      <c r="E21" s="228"/>
      <c r="F21" s="228"/>
      <c r="G21" s="39" t="s">
        <v>161</v>
      </c>
      <c r="H21" s="40"/>
      <c r="I21" s="41">
        <v>91</v>
      </c>
    </row>
    <row r="22" spans="1:9" ht="143.25" customHeight="1">
      <c r="A22" s="228"/>
      <c r="B22" s="228"/>
      <c r="C22" s="228"/>
      <c r="D22" s="228"/>
      <c r="E22" s="228"/>
      <c r="F22" s="228"/>
      <c r="G22" s="39" t="s">
        <v>162</v>
      </c>
      <c r="H22" s="40"/>
      <c r="I22" s="41">
        <v>105</v>
      </c>
    </row>
    <row r="23" spans="1:9" ht="158.25" customHeight="1">
      <c r="A23" s="229"/>
      <c r="B23" s="229"/>
      <c r="C23" s="229"/>
      <c r="D23" s="229"/>
      <c r="E23" s="229"/>
      <c r="F23" s="229"/>
      <c r="G23" s="39" t="s">
        <v>163</v>
      </c>
      <c r="H23" s="40"/>
      <c r="I23" s="41">
        <v>88</v>
      </c>
    </row>
    <row r="24" spans="1:9" ht="31.5" customHeight="1">
      <c r="A24" s="216"/>
      <c r="B24" s="217"/>
      <c r="C24" s="217"/>
      <c r="D24" s="217"/>
      <c r="E24" s="217"/>
      <c r="F24" s="217"/>
      <c r="G24" s="218" t="s">
        <v>17</v>
      </c>
      <c r="H24" s="218"/>
      <c r="I24" s="44">
        <f>(I16+I17+I18+I19+I20+I21+I23)/7</f>
        <v>96</v>
      </c>
    </row>
    <row r="25" spans="1:9" ht="43.5">
      <c r="A25" s="45" t="s">
        <v>18</v>
      </c>
      <c r="B25" s="46"/>
      <c r="C25" s="46"/>
      <c r="D25" s="46"/>
      <c r="E25" s="46"/>
      <c r="F25" s="46"/>
      <c r="G25" s="253"/>
      <c r="H25" s="253"/>
      <c r="I25" s="327"/>
    </row>
    <row r="26" spans="1:9" ht="15.75">
      <c r="A26" s="20" t="s">
        <v>11</v>
      </c>
      <c r="B26" s="40"/>
      <c r="C26" s="26">
        <f>SUM(C27:C29)</f>
        <v>1823954993.23</v>
      </c>
      <c r="D26" s="26">
        <f>SUM(D27:D29)</f>
        <v>1823954986.5900002</v>
      </c>
      <c r="E26" s="33">
        <f>C26-D26</f>
        <v>6.6399998664855957</v>
      </c>
      <c r="F26" s="24">
        <f>D26/C26*100</f>
        <v>99.999999635955945</v>
      </c>
      <c r="G26" s="228"/>
      <c r="H26" s="228"/>
      <c r="I26" s="328"/>
    </row>
    <row r="27" spans="1:9" ht="15.75">
      <c r="A27" s="20" t="s">
        <v>12</v>
      </c>
      <c r="B27" s="40"/>
      <c r="C27" s="47">
        <v>420891159.64999998</v>
      </c>
      <c r="D27" s="47">
        <v>420891153.00999999</v>
      </c>
      <c r="E27" s="33">
        <f t="shared" ref="E27:E30" si="6">C27-D27</f>
        <v>6.6399999856948853</v>
      </c>
      <c r="F27" s="24">
        <f t="shared" ref="F27:F30" si="7">D27/C27*100</f>
        <v>99.999998422394995</v>
      </c>
      <c r="G27" s="228"/>
      <c r="H27" s="228"/>
      <c r="I27" s="328"/>
    </row>
    <row r="28" spans="1:9" ht="15.75">
      <c r="A28" s="20" t="s">
        <v>13</v>
      </c>
      <c r="B28" s="40"/>
      <c r="C28" s="47">
        <v>906563196.98000002</v>
      </c>
      <c r="D28" s="48">
        <v>906563196.98000002</v>
      </c>
      <c r="E28" s="33">
        <f t="shared" si="6"/>
        <v>0</v>
      </c>
      <c r="F28" s="24">
        <f t="shared" si="7"/>
        <v>100</v>
      </c>
      <c r="G28" s="228"/>
      <c r="H28" s="228"/>
      <c r="I28" s="328"/>
    </row>
    <row r="29" spans="1:9" ht="15.75">
      <c r="A29" s="20" t="s">
        <v>14</v>
      </c>
      <c r="B29" s="40"/>
      <c r="C29" s="47">
        <v>496500636.60000002</v>
      </c>
      <c r="D29" s="48">
        <v>496500636.60000002</v>
      </c>
      <c r="E29" s="33">
        <f t="shared" ref="E29" si="8">C29-D29</f>
        <v>0</v>
      </c>
      <c r="F29" s="24">
        <f t="shared" ref="F29" si="9">D29/C29*100</f>
        <v>100</v>
      </c>
      <c r="G29" s="228"/>
      <c r="H29" s="228"/>
      <c r="I29" s="328"/>
    </row>
    <row r="30" spans="1:9">
      <c r="A30" s="20" t="s">
        <v>15</v>
      </c>
      <c r="B30" s="40"/>
      <c r="C30" s="33">
        <v>0</v>
      </c>
      <c r="D30" s="33">
        <v>0</v>
      </c>
      <c r="E30" s="33">
        <f t="shared" si="6"/>
        <v>0</v>
      </c>
      <c r="F30" s="24" t="e">
        <f t="shared" si="7"/>
        <v>#DIV/0!</v>
      </c>
      <c r="G30" s="229"/>
      <c r="H30" s="229"/>
      <c r="I30" s="329"/>
    </row>
    <row r="31" spans="1:9" ht="75">
      <c r="A31" s="274"/>
      <c r="B31" s="227"/>
      <c r="C31" s="227"/>
      <c r="D31" s="227"/>
      <c r="E31" s="227"/>
      <c r="F31" s="227"/>
      <c r="G31" s="39" t="s">
        <v>164</v>
      </c>
      <c r="H31" s="40"/>
      <c r="I31" s="49">
        <v>100</v>
      </c>
    </row>
    <row r="32" spans="1:9" ht="150">
      <c r="A32" s="275"/>
      <c r="B32" s="228"/>
      <c r="C32" s="228"/>
      <c r="D32" s="228"/>
      <c r="E32" s="228"/>
      <c r="F32" s="228"/>
      <c r="G32" s="39" t="s">
        <v>165</v>
      </c>
      <c r="H32" s="40"/>
      <c r="I32" s="49">
        <v>100</v>
      </c>
    </row>
    <row r="33" spans="1:9" ht="135">
      <c r="A33" s="275"/>
      <c r="B33" s="228"/>
      <c r="C33" s="228"/>
      <c r="D33" s="228"/>
      <c r="E33" s="228"/>
      <c r="F33" s="228"/>
      <c r="G33" s="39" t="s">
        <v>167</v>
      </c>
      <c r="H33" s="41"/>
      <c r="I33" s="49">
        <v>33</v>
      </c>
    </row>
    <row r="34" spans="1:9" ht="90">
      <c r="A34" s="275"/>
      <c r="B34" s="228"/>
      <c r="C34" s="228"/>
      <c r="D34" s="228"/>
      <c r="E34" s="228"/>
      <c r="F34" s="228"/>
      <c r="G34" s="39" t="s">
        <v>166</v>
      </c>
      <c r="H34" s="50"/>
      <c r="I34" s="51">
        <v>58</v>
      </c>
    </row>
    <row r="35" spans="1:9" ht="105">
      <c r="A35" s="275"/>
      <c r="B35" s="228"/>
      <c r="C35" s="228"/>
      <c r="D35" s="228"/>
      <c r="E35" s="228"/>
      <c r="F35" s="228"/>
      <c r="G35" s="42" t="s">
        <v>168</v>
      </c>
      <c r="H35" s="50"/>
      <c r="I35" s="51">
        <v>51</v>
      </c>
    </row>
    <row r="36" spans="1:9" ht="90">
      <c r="A36" s="275"/>
      <c r="B36" s="228"/>
      <c r="C36" s="228"/>
      <c r="D36" s="228"/>
      <c r="E36" s="228"/>
      <c r="F36" s="228"/>
      <c r="G36" s="43" t="s">
        <v>169</v>
      </c>
      <c r="H36" s="50"/>
      <c r="I36" s="51">
        <v>100</v>
      </c>
    </row>
    <row r="37" spans="1:9" ht="60">
      <c r="A37" s="275"/>
      <c r="B37" s="228"/>
      <c r="C37" s="228"/>
      <c r="D37" s="228"/>
      <c r="E37" s="228"/>
      <c r="F37" s="228"/>
      <c r="G37" s="39" t="s">
        <v>170</v>
      </c>
      <c r="H37" s="50"/>
      <c r="I37" s="51">
        <v>83</v>
      </c>
    </row>
    <row r="38" spans="1:9" ht="105">
      <c r="A38" s="275"/>
      <c r="B38" s="228"/>
      <c r="C38" s="228"/>
      <c r="D38" s="228"/>
      <c r="E38" s="228"/>
      <c r="F38" s="228"/>
      <c r="G38" s="39" t="s">
        <v>171</v>
      </c>
      <c r="H38" s="50"/>
      <c r="I38" s="51">
        <v>100</v>
      </c>
    </row>
    <row r="39" spans="1:9" ht="90">
      <c r="A39" s="275"/>
      <c r="B39" s="228"/>
      <c r="C39" s="228"/>
      <c r="D39" s="228"/>
      <c r="E39" s="228"/>
      <c r="F39" s="228"/>
      <c r="G39" s="39" t="s">
        <v>172</v>
      </c>
      <c r="H39" s="50"/>
      <c r="I39" s="51">
        <v>105</v>
      </c>
    </row>
    <row r="40" spans="1:9" ht="162.75" customHeight="1">
      <c r="A40" s="276"/>
      <c r="B40" s="229"/>
      <c r="C40" s="229"/>
      <c r="D40" s="229"/>
      <c r="E40" s="229"/>
      <c r="F40" s="229"/>
      <c r="G40" s="39" t="s">
        <v>173</v>
      </c>
      <c r="H40" s="50"/>
      <c r="I40" s="51">
        <v>82</v>
      </c>
    </row>
    <row r="41" spans="1:9">
      <c r="A41" s="219"/>
      <c r="B41" s="220"/>
      <c r="C41" s="220"/>
      <c r="D41" s="220"/>
      <c r="E41" s="220"/>
      <c r="F41" s="221"/>
      <c r="G41" s="222" t="s">
        <v>17</v>
      </c>
      <c r="H41" s="223"/>
      <c r="I41" s="52">
        <f>(I31+I32+I33+I34+I35+I36+I37+I38+I39+I40)/10</f>
        <v>81.2</v>
      </c>
    </row>
    <row r="42" spans="1:9" ht="204.75">
      <c r="A42" s="53" t="s">
        <v>19</v>
      </c>
      <c r="B42" s="54"/>
      <c r="C42" s="54"/>
      <c r="D42" s="54"/>
      <c r="E42" s="54"/>
      <c r="F42" s="54"/>
      <c r="G42" s="55"/>
      <c r="H42" s="55"/>
      <c r="I42" s="56"/>
    </row>
    <row r="43" spans="1:9" ht="15.75">
      <c r="A43" s="20" t="s">
        <v>11</v>
      </c>
      <c r="B43" s="57"/>
      <c r="C43" s="58">
        <f>SUM(C44:C46)</f>
        <v>91607823.420000002</v>
      </c>
      <c r="D43" s="58">
        <f>SUM(D44:D46)</f>
        <v>91607823.420000002</v>
      </c>
      <c r="E43" s="33">
        <f>C43-D43</f>
        <v>0</v>
      </c>
      <c r="F43" s="24">
        <f>D43/C43*100</f>
        <v>100</v>
      </c>
      <c r="G43" s="59"/>
      <c r="H43" s="59"/>
      <c r="I43" s="60"/>
    </row>
    <row r="44" spans="1:9" ht="15.75">
      <c r="A44" s="20" t="s">
        <v>12</v>
      </c>
      <c r="B44" s="57"/>
      <c r="C44" s="47">
        <v>81069810.359999999</v>
      </c>
      <c r="D44" s="47">
        <v>81069810.359999999</v>
      </c>
      <c r="E44" s="33">
        <f t="shared" ref="E44:E46" si="10">C44-D44</f>
        <v>0</v>
      </c>
      <c r="F44" s="24">
        <f t="shared" ref="F44:F46" si="11">D44/C44*100</f>
        <v>100</v>
      </c>
      <c r="G44" s="59"/>
      <c r="H44" s="59"/>
      <c r="I44" s="60"/>
    </row>
    <row r="45" spans="1:9" ht="15.75">
      <c r="A45" s="20" t="s">
        <v>13</v>
      </c>
      <c r="B45" s="57"/>
      <c r="C45" s="47">
        <v>10538013.060000001</v>
      </c>
      <c r="D45" s="47">
        <v>10538013.060000001</v>
      </c>
      <c r="E45" s="33">
        <f t="shared" si="10"/>
        <v>0</v>
      </c>
      <c r="F45" s="24">
        <f t="shared" si="11"/>
        <v>100</v>
      </c>
      <c r="G45" s="59"/>
      <c r="H45" s="59"/>
      <c r="I45" s="60"/>
    </row>
    <row r="46" spans="1:9">
      <c r="A46" s="20" t="s">
        <v>14</v>
      </c>
      <c r="B46" s="50"/>
      <c r="C46" s="61"/>
      <c r="D46" s="61"/>
      <c r="E46" s="33">
        <f t="shared" si="10"/>
        <v>0</v>
      </c>
      <c r="F46" s="62" t="e">
        <f t="shared" si="11"/>
        <v>#DIV/0!</v>
      </c>
      <c r="G46" s="63"/>
      <c r="H46" s="63"/>
      <c r="I46" s="64"/>
    </row>
    <row r="47" spans="1:9" ht="120">
      <c r="A47" s="277"/>
      <c r="B47" s="230"/>
      <c r="C47" s="230"/>
      <c r="D47" s="230"/>
      <c r="E47" s="230"/>
      <c r="F47" s="304"/>
      <c r="G47" s="39" t="s">
        <v>174</v>
      </c>
      <c r="H47" s="50"/>
      <c r="I47" s="51">
        <v>100</v>
      </c>
    </row>
    <row r="48" spans="1:9" ht="90">
      <c r="A48" s="278"/>
      <c r="B48" s="231"/>
      <c r="C48" s="231"/>
      <c r="D48" s="231"/>
      <c r="E48" s="231"/>
      <c r="F48" s="305"/>
      <c r="G48" s="39" t="s">
        <v>175</v>
      </c>
      <c r="H48" s="65"/>
      <c r="I48" s="51">
        <v>130</v>
      </c>
    </row>
    <row r="49" spans="1:9" ht="93.75" customHeight="1">
      <c r="A49" s="278"/>
      <c r="B49" s="231"/>
      <c r="C49" s="231"/>
      <c r="D49" s="231"/>
      <c r="E49" s="231"/>
      <c r="F49" s="305"/>
      <c r="G49" s="42" t="s">
        <v>176</v>
      </c>
      <c r="H49" s="65"/>
      <c r="I49" s="51">
        <v>78</v>
      </c>
    </row>
    <row r="50" spans="1:9" ht="100.5" customHeight="1">
      <c r="A50" s="278"/>
      <c r="B50" s="231"/>
      <c r="C50" s="231"/>
      <c r="D50" s="231"/>
      <c r="E50" s="231"/>
      <c r="F50" s="305"/>
      <c r="G50" s="42" t="s">
        <v>177</v>
      </c>
      <c r="H50" s="65"/>
      <c r="I50" s="51">
        <v>67</v>
      </c>
    </row>
    <row r="51" spans="1:9" ht="105">
      <c r="A51" s="278"/>
      <c r="B51" s="231"/>
      <c r="C51" s="231"/>
      <c r="D51" s="231"/>
      <c r="E51" s="231"/>
      <c r="F51" s="305"/>
      <c r="G51" s="43" t="s">
        <v>178</v>
      </c>
      <c r="H51" s="65"/>
      <c r="I51" s="51">
        <v>100</v>
      </c>
    </row>
    <row r="52" spans="1:9" ht="153.75" customHeight="1">
      <c r="A52" s="278"/>
      <c r="B52" s="231"/>
      <c r="C52" s="231"/>
      <c r="D52" s="231"/>
      <c r="E52" s="231"/>
      <c r="F52" s="305"/>
      <c r="G52" s="43" t="s">
        <v>179</v>
      </c>
      <c r="H52" s="65"/>
      <c r="I52" s="51">
        <v>100</v>
      </c>
    </row>
    <row r="53" spans="1:9" ht="163.5" customHeight="1">
      <c r="A53" s="278"/>
      <c r="B53" s="231"/>
      <c r="C53" s="231"/>
      <c r="D53" s="231"/>
      <c r="E53" s="231"/>
      <c r="F53" s="305"/>
      <c r="G53" s="42" t="s">
        <v>180</v>
      </c>
      <c r="H53" s="65"/>
      <c r="I53" s="51">
        <v>100</v>
      </c>
    </row>
    <row r="54" spans="1:9" ht="122.25" customHeight="1">
      <c r="A54" s="279"/>
      <c r="B54" s="232"/>
      <c r="C54" s="232"/>
      <c r="D54" s="232"/>
      <c r="E54" s="232"/>
      <c r="F54" s="306"/>
      <c r="G54" s="42" t="s">
        <v>181</v>
      </c>
      <c r="H54" s="65"/>
      <c r="I54" s="51">
        <v>100</v>
      </c>
    </row>
    <row r="55" spans="1:9">
      <c r="A55" s="219"/>
      <c r="B55" s="220"/>
      <c r="C55" s="220"/>
      <c r="D55" s="220"/>
      <c r="E55" s="220"/>
      <c r="F55" s="221"/>
      <c r="G55" s="222" t="s">
        <v>20</v>
      </c>
      <c r="H55" s="223"/>
      <c r="I55" s="66">
        <f>SUM(I47:I54)/8</f>
        <v>96.875</v>
      </c>
    </row>
    <row r="56" spans="1:9" ht="143.25">
      <c r="A56" s="45" t="s">
        <v>21</v>
      </c>
      <c r="B56" s="46"/>
      <c r="C56" s="46"/>
      <c r="D56" s="46"/>
      <c r="E56" s="46"/>
      <c r="F56" s="46"/>
      <c r="G56" s="253"/>
      <c r="H56" s="253"/>
      <c r="I56" s="327"/>
    </row>
    <row r="57" spans="1:9" s="1" customFormat="1">
      <c r="A57" s="20" t="s">
        <v>11</v>
      </c>
      <c r="B57" s="40"/>
      <c r="C57" s="32">
        <v>0</v>
      </c>
      <c r="D57" s="32">
        <v>0</v>
      </c>
      <c r="E57" s="40">
        <f>C57-D57</f>
        <v>0</v>
      </c>
      <c r="F57" s="34" t="e">
        <f>D57/C57*100</f>
        <v>#DIV/0!</v>
      </c>
      <c r="G57" s="228"/>
      <c r="H57" s="228"/>
      <c r="I57" s="328"/>
    </row>
    <row r="58" spans="1:9" s="1" customFormat="1">
      <c r="A58" s="20" t="s">
        <v>12</v>
      </c>
      <c r="B58" s="40"/>
      <c r="C58" s="32">
        <v>0</v>
      </c>
      <c r="D58" s="32">
        <v>0</v>
      </c>
      <c r="E58" s="40">
        <f t="shared" ref="E58:E60" si="12">C58-D58</f>
        <v>0</v>
      </c>
      <c r="F58" s="34" t="e">
        <f t="shared" ref="F58:F60" si="13">D58/C58*100</f>
        <v>#DIV/0!</v>
      </c>
      <c r="G58" s="228"/>
      <c r="H58" s="228"/>
      <c r="I58" s="328"/>
    </row>
    <row r="59" spans="1:9" s="1" customFormat="1">
      <c r="A59" s="20" t="s">
        <v>13</v>
      </c>
      <c r="B59" s="40"/>
      <c r="C59" s="40"/>
      <c r="D59" s="40"/>
      <c r="E59" s="40">
        <f t="shared" si="12"/>
        <v>0</v>
      </c>
      <c r="F59" s="62" t="e">
        <f t="shared" si="13"/>
        <v>#DIV/0!</v>
      </c>
      <c r="G59" s="228"/>
      <c r="H59" s="228"/>
      <c r="I59" s="328"/>
    </row>
    <row r="60" spans="1:9" s="1" customFormat="1">
      <c r="A60" s="20" t="s">
        <v>14</v>
      </c>
      <c r="B60" s="40"/>
      <c r="C60" s="40"/>
      <c r="D60" s="40"/>
      <c r="E60" s="40">
        <f t="shared" si="12"/>
        <v>0</v>
      </c>
      <c r="F60" s="62" t="e">
        <f t="shared" si="13"/>
        <v>#DIV/0!</v>
      </c>
      <c r="G60" s="229"/>
      <c r="H60" s="229"/>
      <c r="I60" s="329"/>
    </row>
    <row r="61" spans="1:9" ht="97.5" customHeight="1">
      <c r="A61" s="274"/>
      <c r="B61" s="227"/>
      <c r="C61" s="227"/>
      <c r="D61" s="227"/>
      <c r="E61" s="227"/>
      <c r="F61" s="227"/>
      <c r="G61" s="39" t="s">
        <v>182</v>
      </c>
      <c r="H61" s="40"/>
      <c r="I61" s="49">
        <v>0</v>
      </c>
    </row>
    <row r="62" spans="1:9" ht="88.5" customHeight="1">
      <c r="A62" s="275"/>
      <c r="B62" s="228"/>
      <c r="C62" s="228"/>
      <c r="D62" s="228"/>
      <c r="E62" s="228"/>
      <c r="F62" s="228"/>
      <c r="G62" s="67" t="s">
        <v>183</v>
      </c>
      <c r="H62" s="40"/>
      <c r="I62" s="49">
        <v>0</v>
      </c>
    </row>
    <row r="63" spans="1:9" ht="128.25" customHeight="1">
      <c r="A63" s="275"/>
      <c r="B63" s="228"/>
      <c r="C63" s="228"/>
      <c r="D63" s="228"/>
      <c r="E63" s="228"/>
      <c r="F63" s="228"/>
      <c r="G63" s="42" t="s">
        <v>184</v>
      </c>
      <c r="H63" s="40"/>
      <c r="I63" s="49">
        <v>0</v>
      </c>
    </row>
    <row r="64" spans="1:9" ht="111.75" customHeight="1">
      <c r="A64" s="275"/>
      <c r="B64" s="228"/>
      <c r="C64" s="228"/>
      <c r="D64" s="228"/>
      <c r="E64" s="228"/>
      <c r="F64" s="228"/>
      <c r="G64" s="39" t="s">
        <v>185</v>
      </c>
      <c r="H64" s="40"/>
      <c r="I64" s="49">
        <v>0</v>
      </c>
    </row>
    <row r="65" spans="1:9" ht="127.5" customHeight="1">
      <c r="A65" s="275"/>
      <c r="B65" s="228"/>
      <c r="C65" s="228"/>
      <c r="D65" s="228"/>
      <c r="E65" s="228"/>
      <c r="F65" s="228"/>
      <c r="G65" s="67" t="s">
        <v>186</v>
      </c>
      <c r="H65" s="40"/>
      <c r="I65" s="49">
        <v>0</v>
      </c>
    </row>
    <row r="66" spans="1:9" ht="40.5" customHeight="1">
      <c r="A66" s="7"/>
      <c r="B66" s="8"/>
      <c r="C66" s="8"/>
      <c r="D66" s="8"/>
      <c r="E66" s="8"/>
      <c r="F66" s="8"/>
      <c r="G66" s="224" t="s">
        <v>20</v>
      </c>
      <c r="H66" s="225"/>
      <c r="I66" s="68">
        <f>SUM(I61:I65)/5</f>
        <v>0</v>
      </c>
    </row>
    <row r="67" spans="1:9" ht="119.25" customHeight="1">
      <c r="A67" s="45" t="s">
        <v>22</v>
      </c>
      <c r="B67" s="46"/>
      <c r="C67" s="46"/>
      <c r="D67" s="46"/>
      <c r="E67" s="46"/>
      <c r="F67" s="46"/>
      <c r="G67" s="253"/>
      <c r="H67" s="253"/>
      <c r="I67" s="327"/>
    </row>
    <row r="68" spans="1:9" ht="17.25" customHeight="1">
      <c r="A68" s="20" t="s">
        <v>11</v>
      </c>
      <c r="B68" s="40"/>
      <c r="C68" s="32">
        <v>0</v>
      </c>
      <c r="D68" s="32">
        <v>0</v>
      </c>
      <c r="E68" s="40">
        <f>C68-D68</f>
        <v>0</v>
      </c>
      <c r="F68" s="34" t="e">
        <f>D68/C68*100</f>
        <v>#DIV/0!</v>
      </c>
      <c r="G68" s="228"/>
      <c r="H68" s="228"/>
      <c r="I68" s="328"/>
    </row>
    <row r="69" spans="1:9" ht="17.25" customHeight="1">
      <c r="A69" s="20" t="s">
        <v>12</v>
      </c>
      <c r="B69" s="40"/>
      <c r="C69" s="32">
        <v>0</v>
      </c>
      <c r="D69" s="32">
        <v>0</v>
      </c>
      <c r="E69" s="40">
        <f t="shared" ref="E69:E71" si="14">C69-D69</f>
        <v>0</v>
      </c>
      <c r="F69" s="34" t="e">
        <f t="shared" ref="F69:F71" si="15">D69/C69*100</f>
        <v>#DIV/0!</v>
      </c>
      <c r="G69" s="228"/>
      <c r="H69" s="228"/>
      <c r="I69" s="328"/>
    </row>
    <row r="70" spans="1:9" ht="17.25" customHeight="1">
      <c r="A70" s="20" t="s">
        <v>13</v>
      </c>
      <c r="B70" s="40"/>
      <c r="C70" s="40"/>
      <c r="D70" s="40"/>
      <c r="E70" s="40">
        <f t="shared" si="14"/>
        <v>0</v>
      </c>
      <c r="F70" s="62" t="e">
        <f t="shared" si="15"/>
        <v>#DIV/0!</v>
      </c>
      <c r="G70" s="228"/>
      <c r="H70" s="228"/>
      <c r="I70" s="328"/>
    </row>
    <row r="71" spans="1:9" ht="17.25" customHeight="1">
      <c r="A71" s="20" t="s">
        <v>14</v>
      </c>
      <c r="B71" s="40"/>
      <c r="C71" s="40"/>
      <c r="D71" s="40"/>
      <c r="E71" s="40">
        <f t="shared" si="14"/>
        <v>0</v>
      </c>
      <c r="F71" s="62" t="e">
        <f t="shared" si="15"/>
        <v>#DIV/0!</v>
      </c>
      <c r="G71" s="229"/>
      <c r="H71" s="229"/>
      <c r="I71" s="329"/>
    </row>
    <row r="72" spans="1:9" ht="105">
      <c r="A72" s="280"/>
      <c r="B72" s="227"/>
      <c r="C72" s="227"/>
      <c r="D72" s="227"/>
      <c r="E72" s="227"/>
      <c r="F72" s="227"/>
      <c r="G72" s="39" t="s">
        <v>187</v>
      </c>
      <c r="H72" s="40"/>
      <c r="I72" s="49">
        <v>109</v>
      </c>
    </row>
    <row r="73" spans="1:9" ht="225">
      <c r="A73" s="254"/>
      <c r="B73" s="228"/>
      <c r="C73" s="228"/>
      <c r="D73" s="228"/>
      <c r="E73" s="228"/>
      <c r="F73" s="228"/>
      <c r="G73" s="67" t="s">
        <v>188</v>
      </c>
      <c r="H73" s="40"/>
      <c r="I73" s="49">
        <v>28</v>
      </c>
    </row>
    <row r="74" spans="1:9" ht="135" customHeight="1">
      <c r="A74" s="254"/>
      <c r="B74" s="228"/>
      <c r="C74" s="228"/>
      <c r="D74" s="228"/>
      <c r="E74" s="228"/>
      <c r="F74" s="228"/>
      <c r="G74" s="42" t="s">
        <v>189</v>
      </c>
      <c r="H74" s="40"/>
      <c r="I74" s="49">
        <v>100</v>
      </c>
    </row>
    <row r="75" spans="1:9" ht="165">
      <c r="A75" s="254"/>
      <c r="B75" s="228"/>
      <c r="C75" s="228"/>
      <c r="D75" s="228"/>
      <c r="E75" s="228"/>
      <c r="F75" s="228"/>
      <c r="G75" s="39" t="s">
        <v>190</v>
      </c>
      <c r="H75" s="40"/>
      <c r="I75" s="49">
        <v>106</v>
      </c>
    </row>
    <row r="76" spans="1:9" ht="177.95" customHeight="1">
      <c r="A76" s="254"/>
      <c r="B76" s="228"/>
      <c r="C76" s="228"/>
      <c r="D76" s="228"/>
      <c r="E76" s="228"/>
      <c r="F76" s="228"/>
      <c r="G76" s="67" t="s">
        <v>191</v>
      </c>
      <c r="H76" s="40"/>
      <c r="I76" s="49">
        <v>100</v>
      </c>
    </row>
    <row r="77" spans="1:9" ht="178.5" customHeight="1">
      <c r="A77" s="254"/>
      <c r="B77" s="228"/>
      <c r="C77" s="228"/>
      <c r="D77" s="228"/>
      <c r="E77" s="228"/>
      <c r="F77" s="228"/>
      <c r="G77" s="69" t="s">
        <v>192</v>
      </c>
      <c r="H77" s="70"/>
      <c r="I77" s="71">
        <v>120</v>
      </c>
    </row>
    <row r="78" spans="1:9" ht="185.25" customHeight="1">
      <c r="A78" s="254"/>
      <c r="B78" s="228"/>
      <c r="C78" s="228"/>
      <c r="D78" s="228"/>
      <c r="E78" s="228"/>
      <c r="F78" s="228"/>
      <c r="G78" s="69" t="s">
        <v>193</v>
      </c>
      <c r="H78" s="70"/>
      <c r="I78" s="71">
        <v>100</v>
      </c>
    </row>
    <row r="79" spans="1:9" ht="136.5" customHeight="1">
      <c r="A79" s="254"/>
      <c r="B79" s="228"/>
      <c r="C79" s="228"/>
      <c r="D79" s="228"/>
      <c r="E79" s="228"/>
      <c r="F79" s="228"/>
      <c r="G79" s="69" t="s">
        <v>194</v>
      </c>
      <c r="H79" s="70"/>
      <c r="I79" s="71">
        <v>700</v>
      </c>
    </row>
    <row r="80" spans="1:9" ht="120" customHeight="1">
      <c r="A80" s="254"/>
      <c r="B80" s="228"/>
      <c r="C80" s="228"/>
      <c r="D80" s="228"/>
      <c r="E80" s="228"/>
      <c r="F80" s="228"/>
      <c r="G80" s="69" t="s">
        <v>195</v>
      </c>
      <c r="H80" s="70"/>
      <c r="I80" s="71">
        <v>317</v>
      </c>
    </row>
    <row r="81" spans="1:9" ht="105" customHeight="1">
      <c r="A81" s="254"/>
      <c r="B81" s="228"/>
      <c r="C81" s="228"/>
      <c r="D81" s="228"/>
      <c r="E81" s="228"/>
      <c r="F81" s="228"/>
      <c r="G81" s="69" t="s">
        <v>196</v>
      </c>
      <c r="H81" s="70"/>
      <c r="I81" s="71">
        <v>110</v>
      </c>
    </row>
    <row r="82" spans="1:9" ht="153" customHeight="1">
      <c r="A82" s="281"/>
      <c r="B82" s="229"/>
      <c r="C82" s="229"/>
      <c r="D82" s="229"/>
      <c r="E82" s="229"/>
      <c r="F82" s="229"/>
      <c r="G82" s="69" t="s">
        <v>197</v>
      </c>
      <c r="H82" s="70"/>
      <c r="I82" s="71">
        <v>0</v>
      </c>
    </row>
    <row r="83" spans="1:9">
      <c r="A83" s="72"/>
      <c r="B83" s="73"/>
      <c r="C83" s="73"/>
      <c r="D83" s="73"/>
      <c r="E83" s="73"/>
      <c r="F83" s="73"/>
      <c r="G83" s="323" t="s">
        <v>20</v>
      </c>
      <c r="H83" s="324"/>
      <c r="I83" s="74">
        <f>SUM(I72:I82)/11</f>
        <v>162.72727272727272</v>
      </c>
    </row>
    <row r="84" spans="1:9" ht="43.5">
      <c r="A84" s="75" t="s">
        <v>23</v>
      </c>
      <c r="B84" s="46"/>
      <c r="C84" s="46"/>
      <c r="D84" s="46"/>
      <c r="E84" s="46"/>
      <c r="F84" s="46"/>
      <c r="G84" s="315" t="s">
        <v>198</v>
      </c>
      <c r="H84" s="253"/>
      <c r="I84" s="327">
        <v>560</v>
      </c>
    </row>
    <row r="85" spans="1:9" ht="15.75">
      <c r="A85" s="20" t="s">
        <v>11</v>
      </c>
      <c r="B85" s="40"/>
      <c r="C85" s="26">
        <f>SUM(C86:C87)</f>
        <v>64346655.119999997</v>
      </c>
      <c r="D85" s="26">
        <f>SUM(D86:D87)</f>
        <v>62396519.520000003</v>
      </c>
      <c r="E85" s="33">
        <f>C85-D85</f>
        <v>1950135.599999994</v>
      </c>
      <c r="F85" s="24">
        <f>D85/C85*100</f>
        <v>96.969328714347014</v>
      </c>
      <c r="G85" s="316"/>
      <c r="H85" s="228"/>
      <c r="I85" s="328"/>
    </row>
    <row r="86" spans="1:9" ht="15.75">
      <c r="A86" s="20" t="s">
        <v>12</v>
      </c>
      <c r="B86" s="40"/>
      <c r="C86" s="48">
        <v>35254635.119999997</v>
      </c>
      <c r="D86" s="48">
        <v>35251162.920000002</v>
      </c>
      <c r="E86" s="33">
        <f t="shared" ref="E86:E88" si="16">C86-D86</f>
        <v>3472.1999999955297</v>
      </c>
      <c r="F86" s="24">
        <f t="shared" ref="F86:F88" si="17">D86/C86*100</f>
        <v>99.990151082295483</v>
      </c>
      <c r="G86" s="316"/>
      <c r="H86" s="228"/>
      <c r="I86" s="328"/>
    </row>
    <row r="87" spans="1:9" ht="15.75">
      <c r="A87" s="20" t="s">
        <v>13</v>
      </c>
      <c r="B87" s="40"/>
      <c r="C87" s="48">
        <v>29092020</v>
      </c>
      <c r="D87" s="48">
        <v>27145356.600000001</v>
      </c>
      <c r="E87" s="33">
        <f t="shared" si="16"/>
        <v>1946663.3999999985</v>
      </c>
      <c r="F87" s="24">
        <f t="shared" si="17"/>
        <v>93.308600090334053</v>
      </c>
      <c r="G87" s="316"/>
      <c r="H87" s="228"/>
      <c r="I87" s="328"/>
    </row>
    <row r="88" spans="1:9">
      <c r="A88" s="20" t="s">
        <v>14</v>
      </c>
      <c r="B88" s="40"/>
      <c r="C88" s="33"/>
      <c r="D88" s="33"/>
      <c r="E88" s="33">
        <f t="shared" si="16"/>
        <v>0</v>
      </c>
      <c r="F88" s="24" t="e">
        <f t="shared" si="17"/>
        <v>#DIV/0!</v>
      </c>
      <c r="G88" s="317"/>
      <c r="H88" s="229"/>
      <c r="I88" s="329"/>
    </row>
    <row r="89" spans="1:9" ht="135">
      <c r="A89" s="76"/>
      <c r="B89" s="40"/>
      <c r="C89" s="40"/>
      <c r="D89" s="40"/>
      <c r="E89" s="40"/>
      <c r="F89" s="77"/>
      <c r="G89" s="67" t="s">
        <v>199</v>
      </c>
      <c r="H89" s="77"/>
      <c r="I89" s="78">
        <v>193</v>
      </c>
    </row>
    <row r="90" spans="1:9" ht="15.75" thickBot="1">
      <c r="A90" s="302"/>
      <c r="B90" s="303"/>
      <c r="C90" s="303"/>
      <c r="D90" s="303"/>
      <c r="E90" s="303"/>
      <c r="F90" s="247"/>
      <c r="G90" s="224" t="s">
        <v>20</v>
      </c>
      <c r="H90" s="225"/>
      <c r="I90" s="79">
        <f>I89+I84/2</f>
        <v>473</v>
      </c>
    </row>
    <row r="91" spans="1:9" ht="165">
      <c r="A91" s="80" t="s">
        <v>65</v>
      </c>
      <c r="B91" s="46"/>
      <c r="C91" s="81"/>
      <c r="D91" s="81"/>
      <c r="E91" s="46"/>
      <c r="F91" s="46"/>
      <c r="G91" s="325" t="s">
        <v>24</v>
      </c>
      <c r="H91" s="326"/>
      <c r="I91" s="82">
        <f>(I107+I117+I127+I136+I147)/5</f>
        <v>100</v>
      </c>
    </row>
    <row r="92" spans="1:9" ht="15.75">
      <c r="A92" s="31" t="s">
        <v>11</v>
      </c>
      <c r="B92" s="40"/>
      <c r="C92" s="26">
        <v>206734814.01999998</v>
      </c>
      <c r="D92" s="26">
        <v>206734809.91999999</v>
      </c>
      <c r="E92" s="33">
        <f>C92-D92</f>
        <v>4.0999999940395355</v>
      </c>
      <c r="F92" s="33">
        <f>D92/C92*100</f>
        <v>99.999998016782982</v>
      </c>
      <c r="G92" s="299"/>
      <c r="H92" s="299"/>
      <c r="I92" s="299"/>
    </row>
    <row r="93" spans="1:9" ht="15.75">
      <c r="A93" s="31" t="s">
        <v>12</v>
      </c>
      <c r="B93" s="40"/>
      <c r="C93" s="26">
        <v>186921481.34999999</v>
      </c>
      <c r="D93" s="26">
        <v>186921477.25</v>
      </c>
      <c r="E93" s="33">
        <f t="shared" ref="E93:E96" si="18">C93-D93</f>
        <v>4.0999999940395355</v>
      </c>
      <c r="F93" s="33">
        <f t="shared" ref="F93:F96" si="19">D93/C93*100</f>
        <v>99.999997806565645</v>
      </c>
      <c r="G93" s="299"/>
      <c r="H93" s="299"/>
      <c r="I93" s="299"/>
    </row>
    <row r="94" spans="1:9" ht="15.75">
      <c r="A94" s="31" t="s">
        <v>14</v>
      </c>
      <c r="B94" s="40"/>
      <c r="C94" s="26">
        <v>13455074.5</v>
      </c>
      <c r="D94" s="26">
        <v>13455074.5</v>
      </c>
      <c r="E94" s="33">
        <f t="shared" si="18"/>
        <v>0</v>
      </c>
      <c r="F94" s="33">
        <f t="shared" si="19"/>
        <v>100</v>
      </c>
      <c r="G94" s="299"/>
      <c r="H94" s="299"/>
      <c r="I94" s="299"/>
    </row>
    <row r="95" spans="1:9" ht="15.75">
      <c r="A95" s="31" t="s">
        <v>13</v>
      </c>
      <c r="B95" s="40"/>
      <c r="C95" s="26">
        <v>6358258.1699999999</v>
      </c>
      <c r="D95" s="26">
        <v>6358258.1699999999</v>
      </c>
      <c r="E95" s="33">
        <f t="shared" ref="E95" si="20">C95-D95</f>
        <v>0</v>
      </c>
      <c r="F95" s="33">
        <f t="shared" ref="F95" si="21">D95/C95*100</f>
        <v>100</v>
      </c>
      <c r="G95" s="299"/>
      <c r="H95" s="299"/>
      <c r="I95" s="299"/>
    </row>
    <row r="96" spans="1:9" ht="15.75">
      <c r="A96" s="31" t="s">
        <v>15</v>
      </c>
      <c r="B96" s="40"/>
      <c r="C96" s="26">
        <v>0</v>
      </c>
      <c r="D96" s="26">
        <v>0</v>
      </c>
      <c r="E96" s="33">
        <f t="shared" si="18"/>
        <v>0</v>
      </c>
      <c r="F96" s="33" t="e">
        <f t="shared" si="19"/>
        <v>#DIV/0!</v>
      </c>
      <c r="G96" s="299"/>
      <c r="H96" s="299"/>
      <c r="I96" s="299"/>
    </row>
    <row r="97" spans="1:9" ht="114.75">
      <c r="A97" s="83" t="s">
        <v>25</v>
      </c>
      <c r="B97" s="17"/>
      <c r="C97" s="18"/>
      <c r="D97" s="18"/>
      <c r="E97" s="17"/>
      <c r="F97" s="17"/>
      <c r="G97" s="228"/>
      <c r="H97" s="228"/>
      <c r="I97" s="328"/>
    </row>
    <row r="98" spans="1:9" ht="15.75">
      <c r="A98" s="20" t="s">
        <v>11</v>
      </c>
      <c r="B98" s="40"/>
      <c r="C98" s="26">
        <f>SUM(C99:C101)</f>
        <v>42619597.450000003</v>
      </c>
      <c r="D98" s="26">
        <f>SUM(D99:D101)</f>
        <v>42619597.450000003</v>
      </c>
      <c r="E98" s="33">
        <f>C98-D98</f>
        <v>0</v>
      </c>
      <c r="F98" s="33">
        <f>D98/C98*100</f>
        <v>100</v>
      </c>
      <c r="G98" s="228"/>
      <c r="H98" s="228"/>
      <c r="I98" s="328"/>
    </row>
    <row r="99" spans="1:9" ht="15.75">
      <c r="A99" s="20" t="s">
        <v>12</v>
      </c>
      <c r="B99" s="40"/>
      <c r="C99" s="48">
        <v>40999115.520000003</v>
      </c>
      <c r="D99" s="48">
        <v>40999115.520000003</v>
      </c>
      <c r="E99" s="33">
        <f t="shared" ref="E99:E101" si="22">C99-D99</f>
        <v>0</v>
      </c>
      <c r="F99" s="33">
        <f t="shared" ref="F99:F101" si="23">D99/C99*100</f>
        <v>100</v>
      </c>
      <c r="G99" s="228"/>
      <c r="H99" s="228"/>
      <c r="I99" s="328"/>
    </row>
    <row r="100" spans="1:9" ht="15.75">
      <c r="A100" s="20" t="s">
        <v>13</v>
      </c>
      <c r="B100" s="40"/>
      <c r="C100" s="48">
        <v>1520481.93</v>
      </c>
      <c r="D100" s="48">
        <v>1520481.93</v>
      </c>
      <c r="E100" s="33">
        <f t="shared" si="22"/>
        <v>0</v>
      </c>
      <c r="F100" s="33">
        <f t="shared" si="23"/>
        <v>100</v>
      </c>
      <c r="G100" s="228"/>
      <c r="H100" s="228"/>
      <c r="I100" s="328"/>
    </row>
    <row r="101" spans="1:9" ht="16.5" thickBot="1">
      <c r="A101" s="84" t="s">
        <v>14</v>
      </c>
      <c r="B101" s="40"/>
      <c r="C101" s="48">
        <v>100000</v>
      </c>
      <c r="D101" s="48">
        <v>100000</v>
      </c>
      <c r="E101" s="85">
        <f t="shared" si="22"/>
        <v>0</v>
      </c>
      <c r="F101" s="85">
        <f t="shared" si="23"/>
        <v>100</v>
      </c>
      <c r="G101" s="228"/>
      <c r="H101" s="228"/>
      <c r="I101" s="328"/>
    </row>
    <row r="102" spans="1:9" ht="105">
      <c r="A102" s="282"/>
      <c r="B102" s="227"/>
      <c r="C102" s="227"/>
      <c r="D102" s="227"/>
      <c r="E102" s="253"/>
      <c r="F102" s="253"/>
      <c r="G102" s="39" t="s">
        <v>104</v>
      </c>
      <c r="H102" s="41"/>
      <c r="I102" s="49">
        <v>100</v>
      </c>
    </row>
    <row r="103" spans="1:9" ht="75">
      <c r="A103" s="275"/>
      <c r="B103" s="228"/>
      <c r="C103" s="228"/>
      <c r="D103" s="228"/>
      <c r="E103" s="228"/>
      <c r="F103" s="228"/>
      <c r="G103" s="39" t="s">
        <v>105</v>
      </c>
      <c r="H103" s="41"/>
      <c r="I103" s="49">
        <v>100</v>
      </c>
    </row>
    <row r="104" spans="1:9" ht="60">
      <c r="A104" s="275"/>
      <c r="B104" s="228"/>
      <c r="C104" s="228"/>
      <c r="D104" s="228"/>
      <c r="E104" s="228"/>
      <c r="F104" s="228"/>
      <c r="G104" s="39" t="s">
        <v>106</v>
      </c>
      <c r="H104" s="41"/>
      <c r="I104" s="49">
        <v>100</v>
      </c>
    </row>
    <row r="105" spans="1:9" ht="60">
      <c r="A105" s="275"/>
      <c r="B105" s="228"/>
      <c r="C105" s="228"/>
      <c r="D105" s="228"/>
      <c r="E105" s="228"/>
      <c r="F105" s="228"/>
      <c r="G105" s="39" t="s">
        <v>107</v>
      </c>
      <c r="H105" s="41"/>
      <c r="I105" s="49">
        <v>100</v>
      </c>
    </row>
    <row r="106" spans="1:9" ht="105">
      <c r="A106" s="276"/>
      <c r="B106" s="229"/>
      <c r="C106" s="229"/>
      <c r="D106" s="229"/>
      <c r="E106" s="229"/>
      <c r="F106" s="229"/>
      <c r="G106" s="39" t="s">
        <v>108</v>
      </c>
      <c r="H106" s="41"/>
      <c r="I106" s="49">
        <v>100</v>
      </c>
    </row>
    <row r="107" spans="1:9" ht="15.75" thickBot="1">
      <c r="A107" s="302"/>
      <c r="B107" s="303"/>
      <c r="C107" s="303"/>
      <c r="D107" s="303"/>
      <c r="E107" s="303"/>
      <c r="F107" s="247"/>
      <c r="G107" s="245" t="s">
        <v>26</v>
      </c>
      <c r="H107" s="242"/>
      <c r="I107" s="86">
        <f>SUM(I102:I106)/5</f>
        <v>100</v>
      </c>
    </row>
    <row r="108" spans="1:9" ht="72">
      <c r="A108" s="45" t="s">
        <v>27</v>
      </c>
      <c r="B108" s="46"/>
      <c r="C108" s="46"/>
      <c r="D108" s="46"/>
      <c r="E108" s="46"/>
      <c r="F108" s="46"/>
      <c r="G108" s="253"/>
      <c r="H108" s="253"/>
      <c r="I108" s="327"/>
    </row>
    <row r="109" spans="1:9" ht="15.75">
      <c r="A109" s="20" t="s">
        <v>11</v>
      </c>
      <c r="B109" s="40"/>
      <c r="C109" s="87">
        <f>SUM(C110:C112)</f>
        <v>63734404.579999998</v>
      </c>
      <c r="D109" s="87">
        <f>SUM(D110:D112)</f>
        <v>63734404.579999998</v>
      </c>
      <c r="E109" s="32">
        <f>C109-D109</f>
        <v>0</v>
      </c>
      <c r="F109" s="34">
        <f>D109/C109*100</f>
        <v>100</v>
      </c>
      <c r="G109" s="228"/>
      <c r="H109" s="228"/>
      <c r="I109" s="328"/>
    </row>
    <row r="110" spans="1:9" ht="15.75">
      <c r="A110" s="20" t="s">
        <v>12</v>
      </c>
      <c r="B110" s="40"/>
      <c r="C110" s="88">
        <v>50442989</v>
      </c>
      <c r="D110" s="88">
        <v>50442989</v>
      </c>
      <c r="E110" s="32">
        <f t="shared" ref="E110:E112" si="24">C110-D110</f>
        <v>0</v>
      </c>
      <c r="F110" s="34">
        <f t="shared" ref="F110:F112" si="25">D110/C110*100</f>
        <v>100</v>
      </c>
      <c r="G110" s="228"/>
      <c r="H110" s="228"/>
      <c r="I110" s="328"/>
    </row>
    <row r="111" spans="1:9" ht="15.75">
      <c r="A111" s="20" t="s">
        <v>13</v>
      </c>
      <c r="B111" s="40"/>
      <c r="C111" s="89">
        <v>265828.31</v>
      </c>
      <c r="D111" s="89">
        <v>265828.31</v>
      </c>
      <c r="E111" s="32">
        <f t="shared" si="24"/>
        <v>0</v>
      </c>
      <c r="F111" s="62">
        <f t="shared" si="25"/>
        <v>100</v>
      </c>
      <c r="G111" s="228"/>
      <c r="H111" s="228"/>
      <c r="I111" s="328"/>
    </row>
    <row r="112" spans="1:9" ht="15.75" thickBot="1">
      <c r="A112" s="84" t="s">
        <v>14</v>
      </c>
      <c r="B112" s="40"/>
      <c r="C112" s="32">
        <v>13025587.27</v>
      </c>
      <c r="D112" s="32">
        <v>13025587.27</v>
      </c>
      <c r="E112" s="32">
        <f t="shared" si="24"/>
        <v>0</v>
      </c>
      <c r="F112" s="62">
        <f t="shared" si="25"/>
        <v>100</v>
      </c>
      <c r="G112" s="229"/>
      <c r="H112" s="229"/>
      <c r="I112" s="329"/>
    </row>
    <row r="113" spans="1:10" ht="75">
      <c r="A113" s="282"/>
      <c r="B113" s="227"/>
      <c r="C113" s="227"/>
      <c r="D113" s="227"/>
      <c r="E113" s="228"/>
      <c r="F113" s="228"/>
      <c r="G113" s="39" t="s">
        <v>109</v>
      </c>
      <c r="H113" s="90"/>
      <c r="I113" s="91">
        <v>100</v>
      </c>
    </row>
    <row r="114" spans="1:10" ht="60">
      <c r="A114" s="275"/>
      <c r="B114" s="228"/>
      <c r="C114" s="228"/>
      <c r="D114" s="228"/>
      <c r="E114" s="228"/>
      <c r="F114" s="228"/>
      <c r="G114" s="39" t="s">
        <v>110</v>
      </c>
      <c r="H114" s="90"/>
      <c r="I114" s="91">
        <v>100</v>
      </c>
    </row>
    <row r="115" spans="1:10" ht="90">
      <c r="A115" s="275"/>
      <c r="B115" s="228"/>
      <c r="C115" s="228"/>
      <c r="D115" s="228"/>
      <c r="E115" s="228"/>
      <c r="F115" s="228"/>
      <c r="G115" s="39" t="s">
        <v>111</v>
      </c>
      <c r="H115" s="90"/>
      <c r="I115" s="91">
        <v>100</v>
      </c>
    </row>
    <row r="116" spans="1:10" ht="63.75">
      <c r="A116" s="276"/>
      <c r="B116" s="229"/>
      <c r="C116" s="229"/>
      <c r="D116" s="229"/>
      <c r="E116" s="229"/>
      <c r="F116" s="229"/>
      <c r="G116" s="92" t="s">
        <v>112</v>
      </c>
      <c r="H116" s="90"/>
      <c r="I116" s="91">
        <v>100</v>
      </c>
    </row>
    <row r="117" spans="1:10" ht="15.75" thickBot="1">
      <c r="A117" s="302"/>
      <c r="B117" s="303"/>
      <c r="C117" s="303"/>
      <c r="D117" s="303"/>
      <c r="E117" s="303"/>
      <c r="F117" s="247"/>
      <c r="G117" s="252" t="s">
        <v>20</v>
      </c>
      <c r="H117" s="252"/>
      <c r="I117" s="79">
        <f>SUM(I113:I116)/4</f>
        <v>100</v>
      </c>
    </row>
    <row r="118" spans="1:10" ht="100.5">
      <c r="A118" s="45" t="s">
        <v>28</v>
      </c>
      <c r="B118" s="46"/>
      <c r="C118" s="46"/>
      <c r="D118" s="46"/>
      <c r="E118" s="46"/>
      <c r="F118" s="46"/>
      <c r="G118" s="312"/>
      <c r="H118" s="253"/>
      <c r="I118" s="327"/>
    </row>
    <row r="119" spans="1:10" ht="15.75">
      <c r="A119" s="31" t="s">
        <v>11</v>
      </c>
      <c r="B119" s="40"/>
      <c r="C119" s="26">
        <f>SUM(C120:C123)</f>
        <v>14907176.109999999</v>
      </c>
      <c r="D119" s="26">
        <f>SUM(D120:D123)</f>
        <v>14907172.129999999</v>
      </c>
      <c r="E119" s="33">
        <f>C119-D119</f>
        <v>3.9800000004470348</v>
      </c>
      <c r="F119" s="33">
        <f>D119/C119*100</f>
        <v>99.999973301449103</v>
      </c>
      <c r="G119" s="313"/>
      <c r="H119" s="228"/>
      <c r="I119" s="328"/>
    </row>
    <row r="120" spans="1:10" ht="15.75">
      <c r="A120" s="31" t="s">
        <v>12</v>
      </c>
      <c r="B120" s="40"/>
      <c r="C120" s="48">
        <v>10687260.92</v>
      </c>
      <c r="D120" s="48">
        <v>10687256.939999999</v>
      </c>
      <c r="E120" s="33">
        <f t="shared" ref="E120:E123" si="26">C120-D120</f>
        <v>3.9800000004470348</v>
      </c>
      <c r="F120" s="33">
        <f t="shared" ref="F120:F123" si="27">D120/C120*100</f>
        <v>99.999962759400844</v>
      </c>
      <c r="G120" s="313"/>
      <c r="H120" s="228"/>
      <c r="I120" s="328"/>
    </row>
    <row r="121" spans="1:10" ht="15.75">
      <c r="A121" s="31" t="s">
        <v>13</v>
      </c>
      <c r="B121" s="40"/>
      <c r="C121" s="48">
        <v>3969915.19</v>
      </c>
      <c r="D121" s="48">
        <v>3969915.19</v>
      </c>
      <c r="E121" s="33">
        <f t="shared" si="26"/>
        <v>0</v>
      </c>
      <c r="F121" s="33">
        <f t="shared" si="27"/>
        <v>100</v>
      </c>
      <c r="G121" s="313"/>
      <c r="H121" s="228"/>
      <c r="I121" s="328"/>
      <c r="J121" s="1"/>
    </row>
    <row r="122" spans="1:10" ht="15.75">
      <c r="A122" s="31" t="s">
        <v>14</v>
      </c>
      <c r="B122" s="40"/>
      <c r="C122" s="48">
        <v>250000</v>
      </c>
      <c r="D122" s="48">
        <v>250000</v>
      </c>
      <c r="E122" s="33">
        <f t="shared" si="26"/>
        <v>0</v>
      </c>
      <c r="F122" s="33">
        <f t="shared" si="27"/>
        <v>100</v>
      </c>
      <c r="G122" s="314"/>
      <c r="H122" s="229"/>
      <c r="I122" s="329"/>
    </row>
    <row r="123" spans="1:10" ht="15.75">
      <c r="A123" s="31" t="s">
        <v>15</v>
      </c>
      <c r="B123" s="93"/>
      <c r="C123" s="48">
        <v>0</v>
      </c>
      <c r="D123" s="48">
        <v>0</v>
      </c>
      <c r="E123" s="33">
        <f t="shared" si="26"/>
        <v>0</v>
      </c>
      <c r="F123" s="33" t="e">
        <f t="shared" si="27"/>
        <v>#DIV/0!</v>
      </c>
      <c r="G123" s="17"/>
      <c r="H123" s="94"/>
      <c r="I123" s="95"/>
    </row>
    <row r="124" spans="1:10" ht="75">
      <c r="A124" s="274"/>
      <c r="B124" s="227"/>
      <c r="C124" s="227"/>
      <c r="D124" s="227"/>
      <c r="E124" s="227"/>
      <c r="F124" s="227"/>
      <c r="G124" s="39" t="s">
        <v>113</v>
      </c>
      <c r="H124" s="41"/>
      <c r="I124" s="49">
        <v>100</v>
      </c>
    </row>
    <row r="125" spans="1:10" ht="60">
      <c r="A125" s="275"/>
      <c r="B125" s="228"/>
      <c r="C125" s="228"/>
      <c r="D125" s="228"/>
      <c r="E125" s="228"/>
      <c r="F125" s="228"/>
      <c r="G125" s="39" t="s">
        <v>114</v>
      </c>
      <c r="H125" s="40"/>
      <c r="I125" s="49">
        <v>100</v>
      </c>
    </row>
    <row r="126" spans="1:10" ht="60">
      <c r="A126" s="276"/>
      <c r="B126" s="229"/>
      <c r="C126" s="229"/>
      <c r="D126" s="229"/>
      <c r="E126" s="229"/>
      <c r="F126" s="229"/>
      <c r="G126" s="39" t="s">
        <v>115</v>
      </c>
      <c r="H126" s="41"/>
      <c r="I126" s="49">
        <v>100</v>
      </c>
    </row>
    <row r="127" spans="1:10" ht="15.75" thickBot="1">
      <c r="A127" s="7"/>
      <c r="B127" s="8"/>
      <c r="C127" s="8"/>
      <c r="D127" s="8"/>
      <c r="E127" s="8"/>
      <c r="F127" s="8"/>
      <c r="G127" s="224" t="s">
        <v>20</v>
      </c>
      <c r="H127" s="225"/>
      <c r="I127" s="96">
        <f>SUM(I124:I126)/3</f>
        <v>100</v>
      </c>
    </row>
    <row r="128" spans="1:10" ht="105.75" customHeight="1">
      <c r="A128" s="45" t="s">
        <v>29</v>
      </c>
      <c r="B128" s="46"/>
      <c r="C128" s="46"/>
      <c r="D128" s="46"/>
      <c r="E128" s="46"/>
      <c r="F128" s="46"/>
      <c r="G128" s="255"/>
      <c r="H128" s="253"/>
      <c r="I128" s="327"/>
    </row>
    <row r="129" spans="1:9" ht="23.25" customHeight="1">
      <c r="A129" s="20" t="s">
        <v>11</v>
      </c>
      <c r="B129" s="40"/>
      <c r="C129" s="97">
        <v>201908</v>
      </c>
      <c r="D129" s="97">
        <v>201907.99</v>
      </c>
      <c r="E129" s="33">
        <f>C129-D129</f>
        <v>1.0000000009313226E-2</v>
      </c>
      <c r="F129" s="33">
        <f>D129/C129*100</f>
        <v>99.999995047249229</v>
      </c>
      <c r="G129" s="256"/>
      <c r="H129" s="228"/>
      <c r="I129" s="328"/>
    </row>
    <row r="130" spans="1:9" ht="24" customHeight="1">
      <c r="A130" s="20" t="s">
        <v>12</v>
      </c>
      <c r="B130" s="40"/>
      <c r="C130" s="33">
        <v>201908</v>
      </c>
      <c r="D130" s="33">
        <v>201907.99</v>
      </c>
      <c r="E130" s="33">
        <f t="shared" ref="E130:E132" si="28">C130-D130</f>
        <v>1.0000000009313226E-2</v>
      </c>
      <c r="F130" s="33">
        <f t="shared" ref="F130:F132" si="29">D130/C130*100</f>
        <v>99.999995047249229</v>
      </c>
      <c r="G130" s="256"/>
      <c r="H130" s="228"/>
      <c r="I130" s="328"/>
    </row>
    <row r="131" spans="1:9" ht="18.75" customHeight="1">
      <c r="A131" s="20" t="s">
        <v>13</v>
      </c>
      <c r="B131" s="40"/>
      <c r="C131" s="33"/>
      <c r="D131" s="33"/>
      <c r="E131" s="33">
        <f t="shared" si="28"/>
        <v>0</v>
      </c>
      <c r="F131" s="33" t="e">
        <f t="shared" si="29"/>
        <v>#DIV/0!</v>
      </c>
      <c r="G131" s="256"/>
      <c r="H131" s="228"/>
      <c r="I131" s="328"/>
    </row>
    <row r="132" spans="1:9" ht="15.75" thickBot="1">
      <c r="A132" s="84" t="s">
        <v>14</v>
      </c>
      <c r="B132" s="40"/>
      <c r="C132" s="33"/>
      <c r="D132" s="33"/>
      <c r="E132" s="85">
        <f t="shared" si="28"/>
        <v>0</v>
      </c>
      <c r="F132" s="85" t="e">
        <f t="shared" si="29"/>
        <v>#DIV/0!</v>
      </c>
      <c r="G132" s="257"/>
      <c r="H132" s="229"/>
      <c r="I132" s="329"/>
    </row>
    <row r="133" spans="1:9" ht="120">
      <c r="A133" s="282"/>
      <c r="B133" s="227"/>
      <c r="C133" s="227"/>
      <c r="D133" s="227"/>
      <c r="E133" s="253"/>
      <c r="F133" s="253"/>
      <c r="G133" s="39" t="s">
        <v>116</v>
      </c>
      <c r="H133" s="41"/>
      <c r="I133" s="49">
        <v>100</v>
      </c>
    </row>
    <row r="134" spans="1:9" ht="165">
      <c r="A134" s="275"/>
      <c r="B134" s="228"/>
      <c r="C134" s="228"/>
      <c r="D134" s="228"/>
      <c r="E134" s="228"/>
      <c r="F134" s="228"/>
      <c r="G134" s="39" t="s">
        <v>117</v>
      </c>
      <c r="H134" s="41"/>
      <c r="I134" s="49">
        <v>100</v>
      </c>
    </row>
    <row r="135" spans="1:9" ht="135">
      <c r="A135" s="276"/>
      <c r="B135" s="229"/>
      <c r="C135" s="229"/>
      <c r="D135" s="229"/>
      <c r="E135" s="229"/>
      <c r="F135" s="229"/>
      <c r="G135" s="39" t="s">
        <v>118</v>
      </c>
      <c r="H135" s="41"/>
      <c r="I135" s="49">
        <v>100</v>
      </c>
    </row>
    <row r="136" spans="1:9" ht="15.75" thickBot="1">
      <c r="A136" s="7"/>
      <c r="B136" s="8"/>
      <c r="C136" s="8"/>
      <c r="D136" s="8"/>
      <c r="E136" s="8"/>
      <c r="F136" s="8"/>
      <c r="G136" s="233" t="s">
        <v>20</v>
      </c>
      <c r="H136" s="234"/>
      <c r="I136" s="68">
        <f>SUM(I133:I135)/3</f>
        <v>100</v>
      </c>
    </row>
    <row r="137" spans="1:9" ht="72">
      <c r="A137" s="45" t="s">
        <v>30</v>
      </c>
      <c r="B137" s="46"/>
      <c r="C137" s="46"/>
      <c r="D137" s="46"/>
      <c r="E137" s="46"/>
      <c r="F137" s="46"/>
      <c r="G137" s="253"/>
      <c r="H137" s="253"/>
      <c r="I137" s="327"/>
    </row>
    <row r="138" spans="1:9" ht="15.75">
      <c r="A138" s="20" t="s">
        <v>11</v>
      </c>
      <c r="B138" s="40"/>
      <c r="C138" s="26">
        <f>SUM(C139:C142)</f>
        <v>64544434.969999999</v>
      </c>
      <c r="D138" s="26">
        <f>SUM(D139:D142)</f>
        <v>64544434.859999999</v>
      </c>
      <c r="E138" s="33">
        <f>C138-D138</f>
        <v>0.10999999940395355</v>
      </c>
      <c r="F138" s="33">
        <f>D138/C138*100</f>
        <v>99.999999829574776</v>
      </c>
      <c r="G138" s="228"/>
      <c r="H138" s="228"/>
      <c r="I138" s="328"/>
    </row>
    <row r="139" spans="1:9" ht="15.75">
      <c r="A139" s="20" t="s">
        <v>12</v>
      </c>
      <c r="B139" s="40"/>
      <c r="C139" s="98">
        <v>63862915</v>
      </c>
      <c r="D139" s="98">
        <v>63862914.890000001</v>
      </c>
      <c r="E139" s="33">
        <f t="shared" ref="E139:E142" si="30">C139-D139</f>
        <v>0.10999999940395355</v>
      </c>
      <c r="F139" s="33">
        <f t="shared" ref="F139:F142" si="31">D139/C139*100</f>
        <v>99.999999827756056</v>
      </c>
      <c r="G139" s="228"/>
      <c r="H139" s="228"/>
      <c r="I139" s="328"/>
    </row>
    <row r="140" spans="1:9" ht="15.75">
      <c r="A140" s="20" t="s">
        <v>13</v>
      </c>
      <c r="B140" s="40"/>
      <c r="C140" s="98">
        <v>602032.74</v>
      </c>
      <c r="D140" s="98">
        <v>602032.74</v>
      </c>
      <c r="E140" s="33">
        <f t="shared" si="30"/>
        <v>0</v>
      </c>
      <c r="F140" s="33">
        <f t="shared" si="31"/>
        <v>100</v>
      </c>
      <c r="G140" s="228"/>
      <c r="H140" s="228"/>
      <c r="I140" s="328"/>
    </row>
    <row r="141" spans="1:9" ht="15.75">
      <c r="A141" s="27" t="s">
        <v>14</v>
      </c>
      <c r="B141" s="40"/>
      <c r="C141" s="98">
        <v>79487.23</v>
      </c>
      <c r="D141" s="98">
        <v>79487.23</v>
      </c>
      <c r="E141" s="99">
        <f t="shared" ref="E141" si="32">C141-D141</f>
        <v>0</v>
      </c>
      <c r="F141" s="99">
        <f t="shared" ref="F141" si="33">D141/C141*100</f>
        <v>100</v>
      </c>
      <c r="G141" s="228"/>
      <c r="H141" s="228"/>
      <c r="I141" s="328"/>
    </row>
    <row r="142" spans="1:9">
      <c r="A142" s="100" t="s">
        <v>15</v>
      </c>
      <c r="B142" s="77"/>
      <c r="C142" s="99">
        <v>0</v>
      </c>
      <c r="D142" s="99">
        <v>0</v>
      </c>
      <c r="E142" s="99">
        <f t="shared" si="30"/>
        <v>0</v>
      </c>
      <c r="F142" s="99" t="e">
        <f t="shared" si="31"/>
        <v>#DIV/0!</v>
      </c>
      <c r="G142" s="228"/>
      <c r="H142" s="229"/>
      <c r="I142" s="329"/>
    </row>
    <row r="143" spans="1:9" ht="90">
      <c r="A143" s="227"/>
      <c r="B143" s="227"/>
      <c r="C143" s="227"/>
      <c r="D143" s="227"/>
      <c r="E143" s="227"/>
      <c r="F143" s="227"/>
      <c r="G143" s="43" t="s">
        <v>119</v>
      </c>
      <c r="H143" s="101"/>
      <c r="I143" s="49">
        <v>100</v>
      </c>
    </row>
    <row r="144" spans="1:9">
      <c r="A144" s="228"/>
      <c r="B144" s="228"/>
      <c r="C144" s="228"/>
      <c r="D144" s="228"/>
      <c r="E144" s="228"/>
      <c r="F144" s="228"/>
      <c r="G144" s="318" t="s">
        <v>120</v>
      </c>
      <c r="H144" s="334"/>
      <c r="I144" s="330">
        <v>100</v>
      </c>
    </row>
    <row r="145" spans="1:10" ht="114.75" customHeight="1">
      <c r="A145" s="228"/>
      <c r="B145" s="228"/>
      <c r="C145" s="228"/>
      <c r="D145" s="228"/>
      <c r="E145" s="228"/>
      <c r="F145" s="228"/>
      <c r="G145" s="319"/>
      <c r="H145" s="335"/>
      <c r="I145" s="331"/>
    </row>
    <row r="146" spans="1:10" ht="127.5" customHeight="1">
      <c r="A146" s="229"/>
      <c r="B146" s="229"/>
      <c r="C146" s="229"/>
      <c r="D146" s="229"/>
      <c r="E146" s="229"/>
      <c r="F146" s="229"/>
      <c r="G146" s="43" t="s">
        <v>121</v>
      </c>
      <c r="H146" s="101"/>
      <c r="I146" s="49">
        <v>100</v>
      </c>
    </row>
    <row r="147" spans="1:10" ht="15.75" thickBot="1">
      <c r="A147" s="72"/>
      <c r="B147" s="73"/>
      <c r="C147" s="73"/>
      <c r="D147" s="73"/>
      <c r="E147" s="73"/>
      <c r="F147" s="73"/>
      <c r="G147" s="241" t="s">
        <v>31</v>
      </c>
      <c r="H147" s="242"/>
      <c r="I147" s="86">
        <f>SUM(I143:I146)/3</f>
        <v>100</v>
      </c>
    </row>
    <row r="148" spans="1:10" ht="29.25">
      <c r="A148" s="45" t="s">
        <v>32</v>
      </c>
      <c r="B148" s="46"/>
      <c r="C148" s="46"/>
      <c r="D148" s="46"/>
      <c r="E148" s="46"/>
      <c r="F148" s="46"/>
      <c r="G148" s="253"/>
      <c r="H148" s="253"/>
      <c r="I148" s="327"/>
    </row>
    <row r="149" spans="1:10" ht="15.75">
      <c r="A149" s="20" t="s">
        <v>11</v>
      </c>
      <c r="B149" s="40"/>
      <c r="C149" s="26">
        <f>SUM(C150)</f>
        <v>20727292.91</v>
      </c>
      <c r="D149" s="26">
        <f>SUM(D150)</f>
        <v>20727292.91</v>
      </c>
      <c r="E149" s="33">
        <f>C149-D149</f>
        <v>0</v>
      </c>
      <c r="F149" s="33">
        <f>D149/C149*100</f>
        <v>100</v>
      </c>
      <c r="G149" s="228"/>
      <c r="H149" s="228"/>
      <c r="I149" s="328"/>
    </row>
    <row r="150" spans="1:10" ht="15.75">
      <c r="A150" s="20" t="s">
        <v>12</v>
      </c>
      <c r="B150" s="40"/>
      <c r="C150" s="48">
        <v>20727292.91</v>
      </c>
      <c r="D150" s="48">
        <v>20727292.91</v>
      </c>
      <c r="E150" s="33">
        <f t="shared" ref="E150:E152" si="34">C150-D150</f>
        <v>0</v>
      </c>
      <c r="F150" s="33">
        <f t="shared" ref="F150:F152" si="35">D150/C150*100</f>
        <v>100</v>
      </c>
      <c r="G150" s="228"/>
      <c r="H150" s="228"/>
      <c r="I150" s="328"/>
    </row>
    <row r="151" spans="1:10">
      <c r="A151" s="20" t="s">
        <v>13</v>
      </c>
      <c r="B151" s="40"/>
      <c r="C151" s="33"/>
      <c r="D151" s="33"/>
      <c r="E151" s="33">
        <f t="shared" si="34"/>
        <v>0</v>
      </c>
      <c r="F151" s="33" t="e">
        <f t="shared" si="35"/>
        <v>#DIV/0!</v>
      </c>
      <c r="G151" s="228"/>
      <c r="H151" s="228"/>
      <c r="I151" s="328"/>
      <c r="J151" s="9"/>
    </row>
    <row r="152" spans="1:10" ht="15.75" thickBot="1">
      <c r="A152" s="84" t="s">
        <v>14</v>
      </c>
      <c r="B152" s="102"/>
      <c r="C152" s="61"/>
      <c r="D152" s="61"/>
      <c r="E152" s="85">
        <f t="shared" si="34"/>
        <v>0</v>
      </c>
      <c r="F152" s="85" t="e">
        <f t="shared" si="35"/>
        <v>#DIV/0!</v>
      </c>
      <c r="G152" s="301"/>
      <c r="H152" s="301"/>
      <c r="I152" s="332"/>
    </row>
    <row r="153" spans="1:10" ht="115.5">
      <c r="A153" s="103" t="s">
        <v>69</v>
      </c>
      <c r="B153" s="17"/>
      <c r="C153" s="18"/>
      <c r="D153" s="18"/>
      <c r="E153" s="17"/>
      <c r="F153" s="17"/>
      <c r="G153" s="243" t="s">
        <v>24</v>
      </c>
      <c r="H153" s="244"/>
      <c r="I153" s="104">
        <f>(I168+I182+I191+I203)/4</f>
        <v>125.41607142857143</v>
      </c>
    </row>
    <row r="154" spans="1:10" ht="15.75">
      <c r="A154" s="20" t="s">
        <v>11</v>
      </c>
      <c r="B154" s="105"/>
      <c r="C154" s="26">
        <v>76231149.969999999</v>
      </c>
      <c r="D154" s="26">
        <v>54036154.349999994</v>
      </c>
      <c r="E154" s="23">
        <f>C154-D154</f>
        <v>22194995.620000005</v>
      </c>
      <c r="F154" s="33">
        <f>D154/C154*100</f>
        <v>70.884611305569152</v>
      </c>
      <c r="G154" s="227"/>
      <c r="H154" s="227"/>
      <c r="I154" s="227"/>
    </row>
    <row r="155" spans="1:10" ht="15.75">
      <c r="A155" s="20" t="s">
        <v>12</v>
      </c>
      <c r="B155" s="105"/>
      <c r="C155" s="26">
        <v>75268624.170000002</v>
      </c>
      <c r="D155" s="26">
        <v>53092154.769999996</v>
      </c>
      <c r="E155" s="23">
        <f t="shared" ref="E155:E157" si="36">C155-D155</f>
        <v>22176469.400000006</v>
      </c>
      <c r="F155" s="33">
        <f t="shared" ref="F155:F157" si="37">D155/C155*100</f>
        <v>70.536900807549316</v>
      </c>
      <c r="G155" s="228"/>
      <c r="H155" s="228"/>
      <c r="I155" s="228"/>
    </row>
    <row r="156" spans="1:10" ht="15.75">
      <c r="A156" s="31" t="s">
        <v>13</v>
      </c>
      <c r="B156" s="40"/>
      <c r="C156" s="26">
        <v>308485.8</v>
      </c>
      <c r="D156" s="26">
        <v>289959.93</v>
      </c>
      <c r="E156" s="33">
        <f t="shared" si="36"/>
        <v>18525.869999999995</v>
      </c>
      <c r="F156" s="33">
        <f t="shared" si="37"/>
        <v>93.994579329097164</v>
      </c>
      <c r="G156" s="228"/>
      <c r="H156" s="228"/>
      <c r="I156" s="228"/>
    </row>
    <row r="157" spans="1:10" ht="16.5" thickBot="1">
      <c r="A157" s="31" t="s">
        <v>14</v>
      </c>
      <c r="B157" s="40"/>
      <c r="C157" s="26">
        <v>654040</v>
      </c>
      <c r="D157" s="26">
        <v>654039.65</v>
      </c>
      <c r="E157" s="33">
        <f t="shared" si="36"/>
        <v>0.34999999997671694</v>
      </c>
      <c r="F157" s="33">
        <f t="shared" si="37"/>
        <v>99.999946486453425</v>
      </c>
      <c r="G157" s="228"/>
      <c r="H157" s="228"/>
      <c r="I157" s="228"/>
    </row>
    <row r="158" spans="1:10" ht="100.5">
      <c r="A158" s="106" t="s">
        <v>70</v>
      </c>
      <c r="B158" s="17"/>
      <c r="C158" s="17"/>
      <c r="D158" s="17"/>
      <c r="E158" s="17"/>
      <c r="F158" s="17"/>
      <c r="G158" s="253"/>
      <c r="H158" s="253"/>
      <c r="I158" s="327"/>
    </row>
    <row r="159" spans="1:10">
      <c r="A159" s="20" t="s">
        <v>11</v>
      </c>
      <c r="B159" s="40"/>
      <c r="C159" s="97">
        <v>50000</v>
      </c>
      <c r="D159" s="97">
        <v>50000</v>
      </c>
      <c r="E159" s="33">
        <f>C159-D159</f>
        <v>0</v>
      </c>
      <c r="F159" s="33">
        <f>D159/C159*100</f>
        <v>100</v>
      </c>
      <c r="G159" s="228"/>
      <c r="H159" s="228"/>
      <c r="I159" s="328"/>
    </row>
    <row r="160" spans="1:10">
      <c r="A160" s="20" t="s">
        <v>12</v>
      </c>
      <c r="B160" s="40"/>
      <c r="C160" s="33">
        <v>50000</v>
      </c>
      <c r="D160" s="33">
        <v>50000</v>
      </c>
      <c r="E160" s="33">
        <f t="shared" ref="E160:E162" si="38">C160-D160</f>
        <v>0</v>
      </c>
      <c r="F160" s="33">
        <f t="shared" ref="F160:F162" si="39">D160/C160*100</f>
        <v>100</v>
      </c>
      <c r="G160" s="228"/>
      <c r="H160" s="228"/>
      <c r="I160" s="328"/>
    </row>
    <row r="161" spans="1:9">
      <c r="A161" s="20" t="s">
        <v>13</v>
      </c>
      <c r="B161" s="40"/>
      <c r="C161" s="33"/>
      <c r="D161" s="33"/>
      <c r="E161" s="33">
        <f t="shared" si="38"/>
        <v>0</v>
      </c>
      <c r="F161" s="33" t="e">
        <f t="shared" si="39"/>
        <v>#DIV/0!</v>
      </c>
      <c r="G161" s="228"/>
      <c r="H161" s="228"/>
      <c r="I161" s="328"/>
    </row>
    <row r="162" spans="1:9">
      <c r="A162" s="27" t="s">
        <v>14</v>
      </c>
      <c r="B162" s="40"/>
      <c r="C162" s="33"/>
      <c r="D162" s="33"/>
      <c r="E162" s="99">
        <f t="shared" si="38"/>
        <v>0</v>
      </c>
      <c r="F162" s="99" t="e">
        <f t="shared" si="39"/>
        <v>#DIV/0!</v>
      </c>
      <c r="G162" s="229"/>
      <c r="H162" s="229"/>
      <c r="I162" s="329"/>
    </row>
    <row r="163" spans="1:9" ht="105">
      <c r="A163" s="274"/>
      <c r="B163" s="227"/>
      <c r="C163" s="227"/>
      <c r="D163" s="227"/>
      <c r="E163" s="227"/>
      <c r="F163" s="227"/>
      <c r="G163" s="40" t="s">
        <v>140</v>
      </c>
      <c r="H163" s="40"/>
      <c r="I163" s="49">
        <v>123</v>
      </c>
    </row>
    <row r="164" spans="1:9" ht="148.5" customHeight="1">
      <c r="A164" s="275"/>
      <c r="B164" s="228"/>
      <c r="C164" s="228"/>
      <c r="D164" s="228"/>
      <c r="E164" s="228"/>
      <c r="F164" s="228"/>
      <c r="G164" s="40" t="s">
        <v>141</v>
      </c>
      <c r="H164" s="40"/>
      <c r="I164" s="49">
        <v>123</v>
      </c>
    </row>
    <row r="165" spans="1:9" ht="201.95" customHeight="1">
      <c r="A165" s="275"/>
      <c r="B165" s="228"/>
      <c r="C165" s="228"/>
      <c r="D165" s="228"/>
      <c r="E165" s="228"/>
      <c r="F165" s="228"/>
      <c r="G165" s="107" t="s">
        <v>142</v>
      </c>
      <c r="H165" s="40"/>
      <c r="I165" s="49">
        <v>106</v>
      </c>
    </row>
    <row r="166" spans="1:9" ht="105">
      <c r="A166" s="275"/>
      <c r="B166" s="228"/>
      <c r="C166" s="228"/>
      <c r="D166" s="228"/>
      <c r="E166" s="228"/>
      <c r="F166" s="228"/>
      <c r="G166" s="107" t="s">
        <v>143</v>
      </c>
      <c r="H166" s="40"/>
      <c r="I166" s="49">
        <v>102</v>
      </c>
    </row>
    <row r="167" spans="1:9" ht="105">
      <c r="A167" s="276"/>
      <c r="B167" s="229"/>
      <c r="C167" s="229"/>
      <c r="D167" s="229"/>
      <c r="E167" s="229"/>
      <c r="F167" s="229"/>
      <c r="G167" s="107" t="s">
        <v>144</v>
      </c>
      <c r="H167" s="40"/>
      <c r="I167" s="49">
        <v>107</v>
      </c>
    </row>
    <row r="168" spans="1:9" ht="15.75" thickBot="1">
      <c r="A168" s="7"/>
      <c r="B168" s="8"/>
      <c r="C168" s="8"/>
      <c r="D168" s="8"/>
      <c r="E168" s="8"/>
      <c r="F168" s="8"/>
      <c r="G168" s="245" t="s">
        <v>20</v>
      </c>
      <c r="H168" s="242"/>
      <c r="I168" s="86">
        <f>SUM(I163:I167)/5</f>
        <v>112.2</v>
      </c>
    </row>
    <row r="169" spans="1:9" ht="129">
      <c r="A169" s="108" t="s">
        <v>71</v>
      </c>
      <c r="B169" s="46"/>
      <c r="C169" s="46"/>
      <c r="D169" s="46"/>
      <c r="E169" s="46"/>
      <c r="F169" s="46"/>
      <c r="G169" s="253"/>
      <c r="H169" s="253"/>
      <c r="I169" s="327"/>
    </row>
    <row r="170" spans="1:9" ht="15.75">
      <c r="A170" s="20" t="s">
        <v>11</v>
      </c>
      <c r="B170" s="40"/>
      <c r="C170" s="26">
        <f>SUM(C171:C173)</f>
        <v>45426229</v>
      </c>
      <c r="D170" s="26">
        <f>SUM(D171:D173)</f>
        <v>23301217.779999997</v>
      </c>
      <c r="E170" s="33">
        <f>C170-D170</f>
        <v>22125011.220000003</v>
      </c>
      <c r="F170" s="33">
        <f>D170/C170*100</f>
        <v>51.294633723613728</v>
      </c>
      <c r="G170" s="228"/>
      <c r="H170" s="228"/>
      <c r="I170" s="328"/>
    </row>
    <row r="171" spans="1:9" ht="15" customHeight="1">
      <c r="A171" s="20" t="s">
        <v>12</v>
      </c>
      <c r="B171" s="40"/>
      <c r="C171" s="48">
        <v>44482229</v>
      </c>
      <c r="D171" s="98">
        <v>22357218.199999999</v>
      </c>
      <c r="E171" s="33">
        <f t="shared" ref="E171:E173" si="40">C171-D171</f>
        <v>22125010.800000001</v>
      </c>
      <c r="F171" s="33">
        <f t="shared" ref="F171:F173" si="41">D171/C171*100</f>
        <v>50.261011425484092</v>
      </c>
      <c r="G171" s="228"/>
      <c r="H171" s="228"/>
      <c r="I171" s="328"/>
    </row>
    <row r="172" spans="1:9" ht="16.5" customHeight="1">
      <c r="A172" s="20" t="s">
        <v>13</v>
      </c>
      <c r="B172" s="40"/>
      <c r="C172" s="48">
        <v>289960</v>
      </c>
      <c r="D172" s="98">
        <v>289959.93</v>
      </c>
      <c r="E172" s="33">
        <f t="shared" si="40"/>
        <v>7.0000000006984919E-2</v>
      </c>
      <c r="F172" s="33">
        <f t="shared" si="41"/>
        <v>99.999975858739134</v>
      </c>
      <c r="G172" s="228"/>
      <c r="H172" s="228"/>
      <c r="I172" s="328"/>
    </row>
    <row r="173" spans="1:9" ht="17.25" customHeight="1">
      <c r="A173" s="27" t="s">
        <v>14</v>
      </c>
      <c r="B173" s="40"/>
      <c r="C173" s="48">
        <v>654040</v>
      </c>
      <c r="D173" s="98">
        <v>654039.65</v>
      </c>
      <c r="E173" s="99">
        <f t="shared" si="40"/>
        <v>0.34999999997671694</v>
      </c>
      <c r="F173" s="99">
        <f t="shared" si="41"/>
        <v>99.999946486453425</v>
      </c>
      <c r="G173" s="229"/>
      <c r="H173" s="229"/>
      <c r="I173" s="329"/>
    </row>
    <row r="174" spans="1:9" ht="90">
      <c r="A174" s="109"/>
      <c r="B174" s="77"/>
      <c r="C174" s="77"/>
      <c r="D174" s="77"/>
      <c r="E174" s="77"/>
      <c r="F174" s="77"/>
      <c r="G174" s="107" t="s">
        <v>213</v>
      </c>
      <c r="H174" s="40"/>
      <c r="I174" s="49">
        <v>116</v>
      </c>
    </row>
    <row r="175" spans="1:9" ht="120">
      <c r="A175" s="110"/>
      <c r="B175" s="18"/>
      <c r="C175" s="18"/>
      <c r="D175" s="18"/>
      <c r="E175" s="18"/>
      <c r="F175" s="18"/>
      <c r="G175" s="107" t="s">
        <v>214</v>
      </c>
      <c r="H175" s="40"/>
      <c r="I175" s="49">
        <v>0</v>
      </c>
    </row>
    <row r="176" spans="1:9" ht="105">
      <c r="A176" s="110"/>
      <c r="B176" s="228"/>
      <c r="C176" s="228"/>
      <c r="D176" s="228"/>
      <c r="E176" s="18"/>
      <c r="F176" s="228"/>
      <c r="G176" s="107" t="s">
        <v>215</v>
      </c>
      <c r="H176" s="40"/>
      <c r="I176" s="49">
        <v>867</v>
      </c>
    </row>
    <row r="177" spans="1:10" ht="105">
      <c r="A177" s="110"/>
      <c r="B177" s="228"/>
      <c r="C177" s="228"/>
      <c r="D177" s="228"/>
      <c r="E177" s="228"/>
      <c r="F177" s="228"/>
      <c r="G177" s="107" t="s">
        <v>216</v>
      </c>
      <c r="H177" s="40"/>
      <c r="I177" s="49">
        <v>114</v>
      </c>
    </row>
    <row r="178" spans="1:10" ht="120">
      <c r="A178" s="110"/>
      <c r="B178" s="228"/>
      <c r="C178" s="228"/>
      <c r="D178" s="228"/>
      <c r="E178" s="228"/>
      <c r="F178" s="228"/>
      <c r="G178" s="107" t="s">
        <v>217</v>
      </c>
      <c r="H178" s="40"/>
      <c r="I178" s="49">
        <v>10</v>
      </c>
    </row>
    <row r="179" spans="1:10" ht="135">
      <c r="A179" s="110"/>
      <c r="B179" s="228"/>
      <c r="C179" s="228"/>
      <c r="D179" s="228"/>
      <c r="E179" s="228"/>
      <c r="F179" s="228"/>
      <c r="G179" s="107" t="s">
        <v>218</v>
      </c>
      <c r="H179" s="40"/>
      <c r="I179" s="49">
        <v>100</v>
      </c>
    </row>
    <row r="180" spans="1:10" ht="90">
      <c r="A180" s="110"/>
      <c r="B180" s="228"/>
      <c r="C180" s="228"/>
      <c r="D180" s="228"/>
      <c r="E180" s="228"/>
      <c r="F180" s="228"/>
      <c r="G180" s="107" t="s">
        <v>219</v>
      </c>
      <c r="H180" s="40"/>
      <c r="I180" s="49">
        <v>128</v>
      </c>
    </row>
    <row r="181" spans="1:10">
      <c r="A181" s="111"/>
      <c r="B181" s="229"/>
      <c r="C181" s="229"/>
      <c r="D181" s="229"/>
      <c r="E181" s="229"/>
      <c r="F181" s="229"/>
      <c r="G181" s="107"/>
      <c r="H181" s="40"/>
      <c r="I181" s="49"/>
    </row>
    <row r="182" spans="1:10" ht="15.75" thickBot="1">
      <c r="A182" s="7"/>
      <c r="B182" s="8"/>
      <c r="C182" s="8"/>
      <c r="D182" s="8"/>
      <c r="E182" s="8"/>
      <c r="F182" s="8"/>
      <c r="G182" s="246" t="s">
        <v>33</v>
      </c>
      <c r="H182" s="247"/>
      <c r="I182" s="86">
        <f>SUM(I174:I181)/7</f>
        <v>190.71428571428572</v>
      </c>
    </row>
    <row r="183" spans="1:10" ht="129">
      <c r="A183" s="108" t="s">
        <v>72</v>
      </c>
      <c r="B183" s="46"/>
      <c r="C183" s="46"/>
      <c r="D183" s="46"/>
      <c r="E183" s="46"/>
      <c r="F183" s="46"/>
      <c r="G183" s="253"/>
      <c r="H183" s="253"/>
      <c r="I183" s="327"/>
      <c r="J183" s="1"/>
    </row>
    <row r="184" spans="1:10" ht="15.75">
      <c r="A184" s="20" t="s">
        <v>11</v>
      </c>
      <c r="B184" s="40"/>
      <c r="C184" s="26">
        <v>863960</v>
      </c>
      <c r="D184" s="26">
        <v>863268.71</v>
      </c>
      <c r="E184" s="33">
        <f>C184-D184</f>
        <v>691.29000000003725</v>
      </c>
      <c r="F184" s="33">
        <f>D184/C184*100</f>
        <v>99.919985878975865</v>
      </c>
      <c r="G184" s="228"/>
      <c r="H184" s="228"/>
      <c r="I184" s="328"/>
      <c r="J184" s="1"/>
    </row>
    <row r="185" spans="1:10" ht="76.5" customHeight="1">
      <c r="A185" s="20" t="s">
        <v>12</v>
      </c>
      <c r="B185" s="40"/>
      <c r="C185" s="48">
        <v>863960</v>
      </c>
      <c r="D185" s="48">
        <v>863268.71</v>
      </c>
      <c r="E185" s="33">
        <f t="shared" ref="E185:E187" si="42">C185-D185</f>
        <v>691.29000000003725</v>
      </c>
      <c r="F185" s="33">
        <f t="shared" ref="F185:F187" si="43">D185/C185*100</f>
        <v>99.919985878975865</v>
      </c>
      <c r="G185" s="228"/>
      <c r="H185" s="228"/>
      <c r="I185" s="328"/>
    </row>
    <row r="186" spans="1:10">
      <c r="A186" s="20" t="s">
        <v>13</v>
      </c>
      <c r="B186" s="40"/>
      <c r="C186" s="33"/>
      <c r="D186" s="33"/>
      <c r="E186" s="33">
        <f t="shared" si="42"/>
        <v>0</v>
      </c>
      <c r="F186" s="33" t="e">
        <f t="shared" si="43"/>
        <v>#DIV/0!</v>
      </c>
      <c r="G186" s="228"/>
      <c r="H186" s="228"/>
      <c r="I186" s="328"/>
    </row>
    <row r="187" spans="1:10">
      <c r="A187" s="27" t="s">
        <v>14</v>
      </c>
      <c r="B187" s="40"/>
      <c r="C187" s="33"/>
      <c r="D187" s="33"/>
      <c r="E187" s="99">
        <f t="shared" si="42"/>
        <v>0</v>
      </c>
      <c r="F187" s="99" t="e">
        <f t="shared" si="43"/>
        <v>#DIV/0!</v>
      </c>
      <c r="G187" s="228"/>
      <c r="H187" s="229"/>
      <c r="I187" s="329"/>
    </row>
    <row r="188" spans="1:10" ht="75">
      <c r="A188" s="274"/>
      <c r="B188" s="227"/>
      <c r="C188" s="227"/>
      <c r="D188" s="227"/>
      <c r="E188" s="227"/>
      <c r="F188" s="227"/>
      <c r="G188" s="112" t="s">
        <v>137</v>
      </c>
      <c r="H188" s="113"/>
      <c r="I188" s="49">
        <v>100</v>
      </c>
    </row>
    <row r="189" spans="1:10" ht="120">
      <c r="A189" s="275"/>
      <c r="B189" s="228"/>
      <c r="C189" s="228"/>
      <c r="D189" s="228"/>
      <c r="E189" s="228"/>
      <c r="F189" s="228"/>
      <c r="G189" s="112" t="s">
        <v>138</v>
      </c>
      <c r="H189" s="113"/>
      <c r="I189" s="49">
        <v>65</v>
      </c>
    </row>
    <row r="190" spans="1:10" ht="105.75" thickBot="1">
      <c r="A190" s="276"/>
      <c r="B190" s="229"/>
      <c r="C190" s="229"/>
      <c r="D190" s="229"/>
      <c r="E190" s="229"/>
      <c r="F190" s="229"/>
      <c r="G190" s="112" t="s">
        <v>139</v>
      </c>
      <c r="H190" s="113"/>
      <c r="I190" s="49">
        <v>81</v>
      </c>
    </row>
    <row r="191" spans="1:10" ht="16.5" thickBot="1">
      <c r="A191" s="45"/>
      <c r="B191" s="46"/>
      <c r="C191" s="46"/>
      <c r="D191" s="46"/>
      <c r="E191" s="46"/>
      <c r="F191" s="46"/>
      <c r="G191" s="248" t="s">
        <v>34</v>
      </c>
      <c r="H191" s="249"/>
      <c r="I191" s="114">
        <f>(I188+I189+I190)/3</f>
        <v>82</v>
      </c>
    </row>
    <row r="192" spans="1:10" ht="129">
      <c r="A192" s="45" t="s">
        <v>35</v>
      </c>
      <c r="B192" s="46"/>
      <c r="C192" s="46"/>
      <c r="D192" s="46"/>
      <c r="E192" s="46"/>
      <c r="F192" s="46"/>
      <c r="G192" s="253"/>
      <c r="H192" s="253"/>
      <c r="I192" s="327"/>
    </row>
    <row r="193" spans="1:9">
      <c r="A193" s="20" t="s">
        <v>11</v>
      </c>
      <c r="B193" s="40"/>
      <c r="C193" s="115">
        <f>C194+C195+C196</f>
        <v>68525.8</v>
      </c>
      <c r="D193" s="115">
        <f t="shared" ref="D193:E193" si="44">D194+D195+D196</f>
        <v>0</v>
      </c>
      <c r="E193" s="32">
        <f t="shared" si="44"/>
        <v>68525.8</v>
      </c>
      <c r="F193" s="33">
        <f>D193/C193*100</f>
        <v>0</v>
      </c>
      <c r="G193" s="228"/>
      <c r="H193" s="228"/>
      <c r="I193" s="328"/>
    </row>
    <row r="194" spans="1:9">
      <c r="A194" s="20" t="s">
        <v>12</v>
      </c>
      <c r="B194" s="40"/>
      <c r="C194" s="32">
        <v>50000</v>
      </c>
      <c r="D194" s="32">
        <v>0</v>
      </c>
      <c r="E194" s="32">
        <f t="shared" ref="E194:E196" si="45">C194-D194</f>
        <v>50000</v>
      </c>
      <c r="F194" s="24">
        <f t="shared" ref="F194:F196" si="46">D194/C194*100</f>
        <v>0</v>
      </c>
      <c r="G194" s="228"/>
      <c r="H194" s="228"/>
      <c r="I194" s="328"/>
    </row>
    <row r="195" spans="1:9">
      <c r="A195" s="20" t="s">
        <v>13</v>
      </c>
      <c r="B195" s="40"/>
      <c r="C195" s="40">
        <v>18525.8</v>
      </c>
      <c r="D195" s="40"/>
      <c r="E195" s="40">
        <f t="shared" si="45"/>
        <v>18525.8</v>
      </c>
      <c r="F195" s="24">
        <f t="shared" si="46"/>
        <v>0</v>
      </c>
      <c r="G195" s="228"/>
      <c r="H195" s="228"/>
      <c r="I195" s="328"/>
    </row>
    <row r="196" spans="1:9">
      <c r="A196" s="27" t="s">
        <v>14</v>
      </c>
      <c r="B196" s="40"/>
      <c r="C196" s="40"/>
      <c r="D196" s="40"/>
      <c r="E196" s="77">
        <f t="shared" si="45"/>
        <v>0</v>
      </c>
      <c r="F196" s="116" t="e">
        <f t="shared" si="46"/>
        <v>#DIV/0!</v>
      </c>
      <c r="G196" s="228"/>
      <c r="H196" s="229"/>
      <c r="I196" s="329"/>
    </row>
    <row r="197" spans="1:9" ht="135">
      <c r="A197" s="283"/>
      <c r="B197" s="227"/>
      <c r="C197" s="227"/>
      <c r="D197" s="227"/>
      <c r="E197" s="227"/>
      <c r="F197" s="307"/>
      <c r="G197" s="112" t="s">
        <v>145</v>
      </c>
      <c r="H197" s="113"/>
      <c r="I197" s="49">
        <v>200</v>
      </c>
    </row>
    <row r="198" spans="1:9" ht="105">
      <c r="A198" s="284"/>
      <c r="B198" s="228"/>
      <c r="C198" s="228"/>
      <c r="D198" s="228"/>
      <c r="E198" s="228"/>
      <c r="F198" s="308"/>
      <c r="G198" s="112" t="s">
        <v>146</v>
      </c>
      <c r="H198" s="113"/>
      <c r="I198" s="49">
        <v>67</v>
      </c>
    </row>
    <row r="199" spans="1:9" ht="90">
      <c r="A199" s="284"/>
      <c r="B199" s="228"/>
      <c r="C199" s="228"/>
      <c r="D199" s="228"/>
      <c r="E199" s="228"/>
      <c r="F199" s="308"/>
      <c r="G199" s="112" t="s">
        <v>147</v>
      </c>
      <c r="H199" s="113"/>
      <c r="I199" s="49">
        <v>100</v>
      </c>
    </row>
    <row r="200" spans="1:9">
      <c r="A200" s="284"/>
      <c r="B200" s="228"/>
      <c r="C200" s="228"/>
      <c r="D200" s="228"/>
      <c r="E200" s="228"/>
      <c r="F200" s="308"/>
      <c r="G200" s="320" t="s">
        <v>148</v>
      </c>
      <c r="H200" s="258"/>
      <c r="I200" s="330">
        <v>100</v>
      </c>
    </row>
    <row r="201" spans="1:9">
      <c r="A201" s="284"/>
      <c r="B201" s="228"/>
      <c r="C201" s="228"/>
      <c r="D201" s="228"/>
      <c r="E201" s="228"/>
      <c r="F201" s="308"/>
      <c r="G201" s="321"/>
      <c r="H201" s="259"/>
      <c r="I201" s="340"/>
    </row>
    <row r="202" spans="1:9" ht="69.75" customHeight="1">
      <c r="A202" s="285"/>
      <c r="B202" s="229"/>
      <c r="C202" s="229"/>
      <c r="D202" s="229"/>
      <c r="E202" s="229"/>
      <c r="F202" s="309"/>
      <c r="G202" s="322"/>
      <c r="H202" s="260"/>
      <c r="I202" s="331"/>
    </row>
    <row r="203" spans="1:9" ht="15.75" thickBot="1">
      <c r="A203" s="7"/>
      <c r="B203" s="8"/>
      <c r="C203" s="8"/>
      <c r="D203" s="8"/>
      <c r="E203" s="8"/>
      <c r="F203" s="8"/>
      <c r="G203" s="250" t="s">
        <v>36</v>
      </c>
      <c r="H203" s="251"/>
      <c r="I203" s="68">
        <f>SUM(I197:I202)/4</f>
        <v>116.75</v>
      </c>
    </row>
    <row r="204" spans="1:9" ht="28.5">
      <c r="A204" s="117" t="s">
        <v>37</v>
      </c>
      <c r="B204" s="46"/>
      <c r="C204" s="46"/>
      <c r="D204" s="46"/>
      <c r="E204" s="46"/>
      <c r="F204" s="46"/>
      <c r="G204" s="253"/>
      <c r="H204" s="253"/>
      <c r="I204" s="327"/>
    </row>
    <row r="205" spans="1:9" ht="15.75">
      <c r="A205" s="20" t="s">
        <v>11</v>
      </c>
      <c r="B205" s="40"/>
      <c r="C205" s="26">
        <f>SUM(C206)</f>
        <v>29822435.170000002</v>
      </c>
      <c r="D205" s="26">
        <f>SUM(D206)</f>
        <v>29821667.859999999</v>
      </c>
      <c r="E205" s="33">
        <f>C205-D205</f>
        <v>767.31000000238419</v>
      </c>
      <c r="F205" s="33">
        <f>D205/C205*100</f>
        <v>99.997427071278295</v>
      </c>
      <c r="G205" s="228"/>
      <c r="H205" s="228"/>
      <c r="I205" s="328"/>
    </row>
    <row r="206" spans="1:9" ht="15.75">
      <c r="A206" s="20" t="s">
        <v>12</v>
      </c>
      <c r="B206" s="40"/>
      <c r="C206" s="47">
        <v>29822435.170000002</v>
      </c>
      <c r="D206" s="118">
        <v>29821667.859999999</v>
      </c>
      <c r="E206" s="33">
        <f t="shared" ref="E206:E208" si="47">C206-D206</f>
        <v>767.31000000238419</v>
      </c>
      <c r="F206" s="33">
        <f t="shared" ref="F206:F208" si="48">D206/C206*100</f>
        <v>99.997427071278295</v>
      </c>
      <c r="G206" s="228"/>
      <c r="H206" s="228"/>
      <c r="I206" s="328"/>
    </row>
    <row r="207" spans="1:9">
      <c r="A207" s="20" t="s">
        <v>13</v>
      </c>
      <c r="B207" s="40"/>
      <c r="C207" s="33"/>
      <c r="D207" s="33"/>
      <c r="E207" s="33">
        <f t="shared" si="47"/>
        <v>0</v>
      </c>
      <c r="F207" s="33" t="e">
        <f t="shared" si="48"/>
        <v>#DIV/0!</v>
      </c>
      <c r="G207" s="228"/>
      <c r="H207" s="228"/>
      <c r="I207" s="328"/>
    </row>
    <row r="208" spans="1:9" ht="15.75" thickBot="1">
      <c r="A208" s="27" t="s">
        <v>14</v>
      </c>
      <c r="B208" s="77"/>
      <c r="C208" s="99"/>
      <c r="D208" s="99"/>
      <c r="E208" s="99">
        <f t="shared" si="47"/>
        <v>0</v>
      </c>
      <c r="F208" s="99" t="e">
        <f t="shared" si="48"/>
        <v>#DIV/0!</v>
      </c>
      <c r="G208" s="228"/>
      <c r="H208" s="228"/>
      <c r="I208" s="328"/>
    </row>
    <row r="209" spans="1:10" ht="99">
      <c r="A209" s="80" t="s">
        <v>73</v>
      </c>
      <c r="B209" s="54"/>
      <c r="C209" s="54"/>
      <c r="D209" s="54"/>
      <c r="E209" s="54"/>
      <c r="F209" s="54"/>
      <c r="G209" s="266" t="s">
        <v>38</v>
      </c>
      <c r="H209" s="267"/>
      <c r="I209" s="362">
        <f>I219</f>
        <v>100</v>
      </c>
    </row>
    <row r="210" spans="1:10">
      <c r="A210" s="20" t="s">
        <v>11</v>
      </c>
      <c r="B210" s="40"/>
      <c r="C210" s="119">
        <v>324412702.07999998</v>
      </c>
      <c r="D210" s="119">
        <v>243978162.69</v>
      </c>
      <c r="E210" s="33">
        <f>C210-D210</f>
        <v>80434539.389999986</v>
      </c>
      <c r="F210" s="33">
        <f>D210/C210*100</f>
        <v>75.206106643085491</v>
      </c>
      <c r="G210" s="268"/>
      <c r="H210" s="269"/>
      <c r="I210" s="363"/>
    </row>
    <row r="211" spans="1:10">
      <c r="A211" s="20" t="s">
        <v>12</v>
      </c>
      <c r="B211" s="40"/>
      <c r="C211" s="33">
        <v>85582212.599999994</v>
      </c>
      <c r="D211" s="33">
        <v>67172353.659999996</v>
      </c>
      <c r="E211" s="33">
        <f t="shared" ref="E211:E213" si="49">C211-D211</f>
        <v>18409858.939999998</v>
      </c>
      <c r="F211" s="33">
        <f t="shared" ref="F211:F213" si="50">D211/C211*100</f>
        <v>78.488685463128576</v>
      </c>
      <c r="G211" s="268"/>
      <c r="H211" s="269"/>
      <c r="I211" s="363"/>
      <c r="J211" s="10"/>
    </row>
    <row r="212" spans="1:10">
      <c r="A212" s="20" t="s">
        <v>13</v>
      </c>
      <c r="B212" s="40"/>
      <c r="C212" s="33">
        <v>238830489.47999999</v>
      </c>
      <c r="D212" s="33">
        <v>176805809.03</v>
      </c>
      <c r="E212" s="33">
        <f t="shared" si="49"/>
        <v>62024680.449999988</v>
      </c>
      <c r="F212" s="33">
        <f t="shared" si="50"/>
        <v>74.029831540753079</v>
      </c>
      <c r="G212" s="268"/>
      <c r="H212" s="269"/>
      <c r="I212" s="363"/>
      <c r="J212" s="10"/>
    </row>
    <row r="213" spans="1:10">
      <c r="A213" s="20" t="s">
        <v>14</v>
      </c>
      <c r="B213" s="40"/>
      <c r="C213" s="33"/>
      <c r="D213" s="33"/>
      <c r="E213" s="33">
        <f t="shared" si="49"/>
        <v>0</v>
      </c>
      <c r="F213" s="33" t="e">
        <f t="shared" si="50"/>
        <v>#DIV/0!</v>
      </c>
      <c r="G213" s="270"/>
      <c r="H213" s="271"/>
      <c r="I213" s="363"/>
      <c r="J213" s="10"/>
    </row>
    <row r="214" spans="1:10" ht="165">
      <c r="A214" s="120"/>
      <c r="B214" s="121"/>
      <c r="C214" s="121"/>
      <c r="D214" s="121"/>
      <c r="E214" s="121"/>
      <c r="F214" s="121"/>
      <c r="G214" s="40" t="s">
        <v>220</v>
      </c>
      <c r="H214" s="122"/>
      <c r="I214" s="51">
        <v>100</v>
      </c>
      <c r="J214" s="10"/>
    </row>
    <row r="215" spans="1:10" ht="87.75" customHeight="1">
      <c r="A215" s="120"/>
      <c r="B215" s="121"/>
      <c r="C215" s="121"/>
      <c r="D215" s="121"/>
      <c r="E215" s="121"/>
      <c r="F215" s="121"/>
      <c r="G215" s="40" t="s">
        <v>221</v>
      </c>
      <c r="H215" s="122"/>
      <c r="I215" s="51">
        <v>100</v>
      </c>
      <c r="J215" s="10"/>
    </row>
    <row r="216" spans="1:10" ht="160.5" customHeight="1">
      <c r="A216" s="120"/>
      <c r="B216" s="121"/>
      <c r="C216" s="121"/>
      <c r="D216" s="121"/>
      <c r="E216" s="121"/>
      <c r="F216" s="121"/>
      <c r="G216" s="123" t="s">
        <v>222</v>
      </c>
      <c r="H216" s="122"/>
      <c r="I216" s="51">
        <v>100</v>
      </c>
    </row>
    <row r="217" spans="1:10" ht="165">
      <c r="A217" s="120"/>
      <c r="B217" s="121"/>
      <c r="C217" s="121"/>
      <c r="D217" s="121"/>
      <c r="E217" s="121"/>
      <c r="F217" s="121"/>
      <c r="G217" s="124" t="s">
        <v>223</v>
      </c>
      <c r="H217" s="122"/>
      <c r="I217" s="51">
        <v>100</v>
      </c>
    </row>
    <row r="218" spans="1:10" ht="105">
      <c r="A218" s="120"/>
      <c r="B218" s="121"/>
      <c r="C218" s="121"/>
      <c r="D218" s="121"/>
      <c r="E218" s="121"/>
      <c r="F218" s="121"/>
      <c r="G218" s="124" t="s">
        <v>224</v>
      </c>
      <c r="H218" s="122"/>
      <c r="I218" s="51">
        <v>100</v>
      </c>
    </row>
    <row r="219" spans="1:10" ht="15.75" thickBot="1">
      <c r="A219" s="125"/>
      <c r="B219" s="102"/>
      <c r="C219" s="102"/>
      <c r="D219" s="102"/>
      <c r="E219" s="102"/>
      <c r="F219" s="102"/>
      <c r="G219" s="126" t="s">
        <v>39</v>
      </c>
      <c r="H219" s="127"/>
      <c r="I219" s="66">
        <f>SUM(I214:I218)/5</f>
        <v>100</v>
      </c>
    </row>
    <row r="220" spans="1:10" ht="165.75" thickBot="1">
      <c r="A220" s="128" t="s">
        <v>66</v>
      </c>
      <c r="B220" s="81"/>
      <c r="C220" s="81"/>
      <c r="D220" s="81"/>
      <c r="E220" s="81"/>
      <c r="F220" s="81"/>
      <c r="G220" s="237" t="s">
        <v>40</v>
      </c>
      <c r="H220" s="261"/>
      <c r="I220" s="338">
        <f>(I239+I248)/2</f>
        <v>100</v>
      </c>
    </row>
    <row r="221" spans="1:10" ht="15.75">
      <c r="A221" s="129" t="s">
        <v>11</v>
      </c>
      <c r="B221" s="130"/>
      <c r="C221" s="26">
        <v>163004468.06</v>
      </c>
      <c r="D221" s="26">
        <v>113799980.69999999</v>
      </c>
      <c r="E221" s="131">
        <f>C221-D221</f>
        <v>49204487.360000014</v>
      </c>
      <c r="F221" s="132">
        <f>D221/C221*100</f>
        <v>69.814025378808381</v>
      </c>
      <c r="G221" s="262"/>
      <c r="H221" s="263"/>
      <c r="I221" s="336"/>
    </row>
    <row r="222" spans="1:10" ht="15.75">
      <c r="A222" s="20" t="s">
        <v>12</v>
      </c>
      <c r="B222" s="105"/>
      <c r="C222" s="26">
        <v>157195478.16</v>
      </c>
      <c r="D222" s="26">
        <v>108399980.69999999</v>
      </c>
      <c r="E222" s="23">
        <f t="shared" ref="E222:E226" si="51">C222-D222</f>
        <v>48795497.460000008</v>
      </c>
      <c r="F222" s="133">
        <f t="shared" ref="F222:F226" si="52">D222/C222*100</f>
        <v>68.958714314712054</v>
      </c>
      <c r="G222" s="262"/>
      <c r="H222" s="263"/>
      <c r="I222" s="336"/>
    </row>
    <row r="223" spans="1:10" ht="15.75">
      <c r="A223" s="20" t="s">
        <v>13</v>
      </c>
      <c r="B223" s="105"/>
      <c r="C223" s="26">
        <v>58089.9</v>
      </c>
      <c r="D223" s="26">
        <v>54000</v>
      </c>
      <c r="E223" s="23">
        <f t="shared" si="51"/>
        <v>4089.9000000000015</v>
      </c>
      <c r="F223" s="133">
        <f t="shared" si="52"/>
        <v>92.959361265899915</v>
      </c>
      <c r="G223" s="262"/>
      <c r="H223" s="263"/>
      <c r="I223" s="336"/>
    </row>
    <row r="224" spans="1:10" ht="22.5" customHeight="1">
      <c r="A224" s="20" t="s">
        <v>14</v>
      </c>
      <c r="B224" s="40"/>
      <c r="C224" s="134">
        <v>5750900</v>
      </c>
      <c r="D224" s="134">
        <v>5346000</v>
      </c>
      <c r="E224" s="33">
        <f t="shared" ref="E224:E225" si="53">C224-D224</f>
        <v>404900</v>
      </c>
      <c r="F224" s="133">
        <f t="shared" ref="F224:F225" si="54">D224/C224*100</f>
        <v>92.959362882331462</v>
      </c>
      <c r="G224" s="262"/>
      <c r="H224" s="263"/>
      <c r="I224" s="336"/>
    </row>
    <row r="225" spans="1:9">
      <c r="A225" s="20" t="s">
        <v>15</v>
      </c>
      <c r="B225" s="40"/>
      <c r="C225" s="97">
        <v>0</v>
      </c>
      <c r="D225" s="97">
        <v>0</v>
      </c>
      <c r="E225" s="33">
        <f t="shared" si="53"/>
        <v>0</v>
      </c>
      <c r="F225" s="133" t="e">
        <f t="shared" si="54"/>
        <v>#DIV/0!</v>
      </c>
      <c r="G225" s="262"/>
      <c r="H225" s="263"/>
      <c r="I225" s="336"/>
    </row>
    <row r="226" spans="1:9" ht="30" thickBot="1">
      <c r="A226" s="84" t="s">
        <v>41</v>
      </c>
      <c r="B226" s="8"/>
      <c r="C226" s="135">
        <v>0</v>
      </c>
      <c r="D226" s="135">
        <v>0</v>
      </c>
      <c r="E226" s="85">
        <f t="shared" si="51"/>
        <v>0</v>
      </c>
      <c r="F226" s="136" t="e">
        <f t="shared" si="52"/>
        <v>#DIV/0!</v>
      </c>
      <c r="G226" s="264"/>
      <c r="H226" s="265"/>
      <c r="I226" s="337"/>
    </row>
    <row r="227" spans="1:9" ht="124.5" customHeight="1" thickBot="1">
      <c r="A227" s="137" t="s">
        <v>42</v>
      </c>
      <c r="B227" s="18"/>
      <c r="C227" s="18"/>
      <c r="D227" s="18"/>
      <c r="E227" s="18"/>
      <c r="F227" s="18"/>
      <c r="G227" s="253"/>
      <c r="H227" s="253"/>
      <c r="I227" s="327"/>
    </row>
    <row r="228" spans="1:9" ht="16.5" thickTop="1">
      <c r="A228" s="129" t="s">
        <v>11</v>
      </c>
      <c r="B228" s="46"/>
      <c r="C228" s="138">
        <v>140594615.56</v>
      </c>
      <c r="D228" s="138">
        <v>92150542.049999997</v>
      </c>
      <c r="E228" s="139">
        <f>C228-D228</f>
        <v>48444073.510000005</v>
      </c>
      <c r="F228" s="132">
        <f>D228/C228*100</f>
        <v>65.543436128728501</v>
      </c>
      <c r="G228" s="254"/>
      <c r="H228" s="228"/>
      <c r="I228" s="328"/>
    </row>
    <row r="229" spans="1:9" ht="15.75">
      <c r="A229" s="20" t="s">
        <v>12</v>
      </c>
      <c r="B229" s="40"/>
      <c r="C229" s="48">
        <v>140594615.56</v>
      </c>
      <c r="D229" s="48">
        <v>92150542.049999997</v>
      </c>
      <c r="E229" s="33">
        <f t="shared" ref="E229:E233" si="55">C229-D229</f>
        <v>48444073.510000005</v>
      </c>
      <c r="F229" s="133">
        <f t="shared" ref="F229:F233" si="56">D229/C229*100</f>
        <v>65.543436128728501</v>
      </c>
      <c r="G229" s="254"/>
      <c r="H229" s="228"/>
      <c r="I229" s="328"/>
    </row>
    <row r="230" spans="1:9" ht="15.75">
      <c r="A230" s="20" t="s">
        <v>13</v>
      </c>
      <c r="B230" s="40"/>
      <c r="C230" s="48">
        <v>0</v>
      </c>
      <c r="D230" s="48">
        <v>0</v>
      </c>
      <c r="E230" s="33">
        <f t="shared" si="55"/>
        <v>0</v>
      </c>
      <c r="F230" s="133" t="e">
        <f t="shared" si="56"/>
        <v>#DIV/0!</v>
      </c>
      <c r="G230" s="254"/>
      <c r="H230" s="228"/>
      <c r="I230" s="328"/>
    </row>
    <row r="231" spans="1:9">
      <c r="A231" s="20" t="s">
        <v>14</v>
      </c>
      <c r="B231" s="40"/>
      <c r="C231" s="33">
        <v>0</v>
      </c>
      <c r="D231" s="33">
        <v>0</v>
      </c>
      <c r="E231" s="33">
        <f t="shared" ref="E231:E232" si="57">C231-D231</f>
        <v>0</v>
      </c>
      <c r="F231" s="133" t="e">
        <f t="shared" ref="F231:F232" si="58">D231/C231*100</f>
        <v>#DIV/0!</v>
      </c>
      <c r="G231" s="254"/>
      <c r="H231" s="228"/>
      <c r="I231" s="328"/>
    </row>
    <row r="232" spans="1:9">
      <c r="A232" s="20" t="s">
        <v>15</v>
      </c>
      <c r="B232" s="40"/>
      <c r="C232" s="33">
        <v>0</v>
      </c>
      <c r="D232" s="33">
        <v>0</v>
      </c>
      <c r="E232" s="33">
        <f t="shared" si="57"/>
        <v>0</v>
      </c>
      <c r="F232" s="133" t="e">
        <f t="shared" si="58"/>
        <v>#DIV/0!</v>
      </c>
      <c r="G232" s="254"/>
      <c r="H232" s="228"/>
      <c r="I232" s="328"/>
    </row>
    <row r="233" spans="1:9" ht="29.25">
      <c r="A233" s="27" t="s">
        <v>41</v>
      </c>
      <c r="B233" s="77"/>
      <c r="C233" s="99">
        <v>0</v>
      </c>
      <c r="D233" s="99">
        <v>0</v>
      </c>
      <c r="E233" s="99">
        <f t="shared" si="55"/>
        <v>0</v>
      </c>
      <c r="F233" s="140" t="e">
        <f t="shared" si="56"/>
        <v>#DIV/0!</v>
      </c>
      <c r="G233" s="254"/>
      <c r="H233" s="228"/>
      <c r="I233" s="328"/>
    </row>
    <row r="234" spans="1:9" ht="105">
      <c r="A234" s="40"/>
      <c r="B234" s="40"/>
      <c r="C234" s="40"/>
      <c r="D234" s="40"/>
      <c r="E234" s="40"/>
      <c r="F234" s="40"/>
      <c r="G234" s="39" t="s">
        <v>238</v>
      </c>
      <c r="H234" s="41"/>
      <c r="I234" s="41">
        <v>100</v>
      </c>
    </row>
    <row r="235" spans="1:9" ht="75">
      <c r="A235" s="40"/>
      <c r="B235" s="40"/>
      <c r="C235" s="40"/>
      <c r="D235" s="40"/>
      <c r="E235" s="40"/>
      <c r="F235" s="40"/>
      <c r="G235" s="39" t="s">
        <v>240</v>
      </c>
      <c r="H235" s="41"/>
      <c r="I235" s="41">
        <v>0</v>
      </c>
    </row>
    <row r="236" spans="1:9" ht="91.5" customHeight="1">
      <c r="A236" s="40"/>
      <c r="B236" s="40"/>
      <c r="C236" s="40"/>
      <c r="D236" s="40"/>
      <c r="E236" s="40"/>
      <c r="F236" s="40"/>
      <c r="G236" s="42" t="s">
        <v>239</v>
      </c>
      <c r="H236" s="41"/>
      <c r="I236" s="41">
        <v>100</v>
      </c>
    </row>
    <row r="237" spans="1:9" ht="60">
      <c r="A237" s="40"/>
      <c r="B237" s="40"/>
      <c r="C237" s="40"/>
      <c r="D237" s="40"/>
      <c r="E237" s="40"/>
      <c r="F237" s="40"/>
      <c r="G237" s="42" t="s">
        <v>241</v>
      </c>
      <c r="H237" s="41"/>
      <c r="I237" s="41">
        <v>0</v>
      </c>
    </row>
    <row r="238" spans="1:9" ht="90">
      <c r="A238" s="40"/>
      <c r="B238" s="40"/>
      <c r="C238" s="40"/>
      <c r="D238" s="40"/>
      <c r="E238" s="40"/>
      <c r="F238" s="40"/>
      <c r="G238" s="42" t="s">
        <v>242</v>
      </c>
      <c r="H238" s="41"/>
      <c r="I238" s="41">
        <v>100</v>
      </c>
    </row>
    <row r="239" spans="1:9" ht="15.75" thickBot="1">
      <c r="A239" s="7"/>
      <c r="B239" s="8"/>
      <c r="C239" s="8"/>
      <c r="D239" s="8"/>
      <c r="E239" s="8"/>
      <c r="F239" s="8"/>
      <c r="G239" s="252" t="s">
        <v>20</v>
      </c>
      <c r="H239" s="252"/>
      <c r="I239" s="79">
        <f>SUM(I234:I238)/3</f>
        <v>100</v>
      </c>
    </row>
    <row r="240" spans="1:9" ht="100.5">
      <c r="A240" s="45" t="s">
        <v>43</v>
      </c>
      <c r="B240" s="46"/>
      <c r="C240" s="46"/>
      <c r="D240" s="46"/>
      <c r="E240" s="46"/>
      <c r="F240" s="46"/>
      <c r="G240" s="255"/>
      <c r="H240" s="253"/>
      <c r="I240" s="327"/>
    </row>
    <row r="241" spans="1:9">
      <c r="A241" s="20" t="s">
        <v>11</v>
      </c>
      <c r="B241" s="40"/>
      <c r="C241" s="33">
        <v>4075232</v>
      </c>
      <c r="D241" s="33">
        <v>3726806.05</v>
      </c>
      <c r="E241" s="33">
        <f>C241-D241</f>
        <v>348425.95000000019</v>
      </c>
      <c r="F241" s="33">
        <f>D241/C241*100</f>
        <v>91.450156702734958</v>
      </c>
      <c r="G241" s="256"/>
      <c r="H241" s="228"/>
      <c r="I241" s="328"/>
    </row>
    <row r="242" spans="1:9">
      <c r="A242" s="20" t="s">
        <v>12</v>
      </c>
      <c r="B242" s="40"/>
      <c r="C242" s="33">
        <v>4075232</v>
      </c>
      <c r="D242" s="33">
        <v>3726806.05</v>
      </c>
      <c r="E242" s="33">
        <f t="shared" ref="E242:E244" si="59">C242-D242</f>
        <v>348425.95000000019</v>
      </c>
      <c r="F242" s="33">
        <f t="shared" ref="F242:F244" si="60">D242/C242*100</f>
        <v>91.450156702734958</v>
      </c>
      <c r="G242" s="256"/>
      <c r="H242" s="228"/>
      <c r="I242" s="328"/>
    </row>
    <row r="243" spans="1:9">
      <c r="A243" s="20" t="s">
        <v>13</v>
      </c>
      <c r="B243" s="40"/>
      <c r="C243" s="33"/>
      <c r="D243" s="33"/>
      <c r="E243" s="33">
        <f t="shared" si="59"/>
        <v>0</v>
      </c>
      <c r="F243" s="33" t="e">
        <f t="shared" si="60"/>
        <v>#DIV/0!</v>
      </c>
      <c r="G243" s="256"/>
      <c r="H243" s="228"/>
      <c r="I243" s="328"/>
    </row>
    <row r="244" spans="1:9" ht="15.75" thickBot="1">
      <c r="A244" s="84" t="s">
        <v>14</v>
      </c>
      <c r="B244" s="8"/>
      <c r="C244" s="85"/>
      <c r="D244" s="85"/>
      <c r="E244" s="85">
        <f t="shared" si="59"/>
        <v>0</v>
      </c>
      <c r="F244" s="85" t="e">
        <f t="shared" si="60"/>
        <v>#DIV/0!</v>
      </c>
      <c r="G244" s="257"/>
      <c r="H244" s="229"/>
      <c r="I244" s="329"/>
    </row>
    <row r="245" spans="1:9" ht="75">
      <c r="A245" s="141"/>
      <c r="B245" s="81"/>
      <c r="C245" s="81"/>
      <c r="D245" s="81"/>
      <c r="E245" s="81"/>
      <c r="F245" s="81"/>
      <c r="G245" s="42" t="s">
        <v>243</v>
      </c>
      <c r="H245" s="41"/>
      <c r="I245" s="49">
        <v>100</v>
      </c>
    </row>
    <row r="246" spans="1:9" ht="165">
      <c r="A246" s="111"/>
      <c r="B246" s="17"/>
      <c r="C246" s="17"/>
      <c r="D246" s="17"/>
      <c r="E246" s="17"/>
      <c r="F246" s="17"/>
      <c r="G246" s="42" t="s">
        <v>244</v>
      </c>
      <c r="H246" s="41"/>
      <c r="I246" s="49">
        <v>100</v>
      </c>
    </row>
    <row r="247" spans="1:9" ht="75">
      <c r="A247" s="111"/>
      <c r="B247" s="17"/>
      <c r="C247" s="17"/>
      <c r="D247" s="17"/>
      <c r="E247" s="17"/>
      <c r="F247" s="17"/>
      <c r="G247" s="42" t="s">
        <v>245</v>
      </c>
      <c r="H247" s="41"/>
      <c r="I247" s="49">
        <v>100</v>
      </c>
    </row>
    <row r="248" spans="1:9" ht="15.75" thickBot="1">
      <c r="A248" s="7"/>
      <c r="B248" s="8"/>
      <c r="C248" s="8"/>
      <c r="D248" s="8"/>
      <c r="E248" s="8"/>
      <c r="F248" s="8"/>
      <c r="G248" s="252" t="s">
        <v>20</v>
      </c>
      <c r="H248" s="252"/>
      <c r="I248" s="79">
        <f>SUM(I245:I247)/3</f>
        <v>100</v>
      </c>
    </row>
    <row r="249" spans="1:9" ht="29.25">
      <c r="A249" s="45" t="s">
        <v>44</v>
      </c>
      <c r="B249" s="46"/>
      <c r="C249" s="46"/>
      <c r="D249" s="46"/>
      <c r="E249" s="142"/>
      <c r="F249" s="46"/>
      <c r="G249" s="253"/>
      <c r="H249" s="253"/>
      <c r="I249" s="327"/>
    </row>
    <row r="250" spans="1:9">
      <c r="A250" s="20" t="s">
        <v>11</v>
      </c>
      <c r="B250" s="40"/>
      <c r="C250" s="33">
        <v>18334620.5</v>
      </c>
      <c r="D250" s="33">
        <v>17922632.600000001</v>
      </c>
      <c r="E250" s="33">
        <f>C250-D250</f>
        <v>411987.89999999851</v>
      </c>
      <c r="F250" s="33">
        <f>D250/C250*100</f>
        <v>97.752951035992268</v>
      </c>
      <c r="G250" s="228"/>
      <c r="H250" s="228"/>
      <c r="I250" s="328"/>
    </row>
    <row r="251" spans="1:9">
      <c r="A251" s="20" t="s">
        <v>12</v>
      </c>
      <c r="B251" s="40"/>
      <c r="C251" s="33">
        <v>12525630.6</v>
      </c>
      <c r="D251" s="33">
        <v>12522632.6</v>
      </c>
      <c r="E251" s="33">
        <f t="shared" ref="E251:E253" si="61">C251-D251</f>
        <v>2998</v>
      </c>
      <c r="F251" s="33">
        <f t="shared" ref="F251:F253" si="62">D251/C251*100</f>
        <v>99.976065077314345</v>
      </c>
      <c r="G251" s="228"/>
      <c r="H251" s="228"/>
      <c r="I251" s="328"/>
    </row>
    <row r="252" spans="1:9">
      <c r="A252" s="20" t="s">
        <v>13</v>
      </c>
      <c r="B252" s="40"/>
      <c r="C252" s="33">
        <v>58089.9</v>
      </c>
      <c r="D252" s="33">
        <v>54000</v>
      </c>
      <c r="E252" s="33">
        <f t="shared" si="61"/>
        <v>4089.9000000000015</v>
      </c>
      <c r="F252" s="33">
        <f t="shared" si="62"/>
        <v>92.959361265899915</v>
      </c>
      <c r="G252" s="228"/>
      <c r="H252" s="228"/>
      <c r="I252" s="328"/>
    </row>
    <row r="253" spans="1:9" ht="15.75" thickBot="1">
      <c r="A253" s="84" t="s">
        <v>14</v>
      </c>
      <c r="B253" s="8"/>
      <c r="C253" s="85">
        <v>5750900</v>
      </c>
      <c r="D253" s="85">
        <v>5346000</v>
      </c>
      <c r="E253" s="85">
        <f t="shared" si="61"/>
        <v>404900</v>
      </c>
      <c r="F253" s="85">
        <f t="shared" si="62"/>
        <v>92.959362882331462</v>
      </c>
      <c r="G253" s="301"/>
      <c r="H253" s="301"/>
      <c r="I253" s="332"/>
    </row>
    <row r="254" spans="1:9" ht="115.5">
      <c r="A254" s="103" t="s">
        <v>67</v>
      </c>
      <c r="B254" s="17"/>
      <c r="C254" s="18"/>
      <c r="D254" s="18"/>
      <c r="E254" s="17"/>
      <c r="F254" s="17"/>
      <c r="G254" s="237" t="s">
        <v>24</v>
      </c>
      <c r="H254" s="261"/>
      <c r="I254" s="358">
        <f>(I267+I274)/2</f>
        <v>122.16666666666666</v>
      </c>
    </row>
    <row r="255" spans="1:9" ht="15.75">
      <c r="A255" s="20" t="s">
        <v>11</v>
      </c>
      <c r="B255" s="105"/>
      <c r="C255" s="26">
        <v>17612683.800000001</v>
      </c>
      <c r="D255" s="26">
        <v>17556793.399999999</v>
      </c>
      <c r="E255" s="23">
        <f>C255-D255</f>
        <v>55890.400000002235</v>
      </c>
      <c r="F255" s="33">
        <f>D255/C255*100</f>
        <v>99.682669599734695</v>
      </c>
      <c r="G255" s="345"/>
      <c r="H255" s="263"/>
      <c r="I255" s="359"/>
    </row>
    <row r="256" spans="1:9" ht="15.75">
      <c r="A256" s="20" t="s">
        <v>12</v>
      </c>
      <c r="B256" s="105"/>
      <c r="C256" s="26">
        <v>17612683.800000001</v>
      </c>
      <c r="D256" s="26">
        <v>17556793.399999999</v>
      </c>
      <c r="E256" s="23">
        <f t="shared" ref="E256:E258" si="63">C256-D256</f>
        <v>55890.400000002235</v>
      </c>
      <c r="F256" s="33">
        <f t="shared" ref="F256:F258" si="64">D256/C256*100</f>
        <v>99.682669599734695</v>
      </c>
      <c r="G256" s="345"/>
      <c r="H256" s="263"/>
      <c r="I256" s="359"/>
    </row>
    <row r="257" spans="1:9">
      <c r="A257" s="20" t="s">
        <v>13</v>
      </c>
      <c r="B257" s="40"/>
      <c r="C257" s="143"/>
      <c r="D257" s="143"/>
      <c r="E257" s="33">
        <f t="shared" si="63"/>
        <v>0</v>
      </c>
      <c r="F257" s="33" t="e">
        <f t="shared" si="64"/>
        <v>#DIV/0!</v>
      </c>
      <c r="G257" s="345"/>
      <c r="H257" s="263"/>
      <c r="I257" s="359"/>
    </row>
    <row r="258" spans="1:9" ht="15.75" thickBot="1">
      <c r="A258" s="27" t="s">
        <v>14</v>
      </c>
      <c r="B258" s="77"/>
      <c r="C258" s="99"/>
      <c r="D258" s="99"/>
      <c r="E258" s="99">
        <f t="shared" si="63"/>
        <v>0</v>
      </c>
      <c r="F258" s="99" t="e">
        <f t="shared" si="64"/>
        <v>#DIV/0!</v>
      </c>
      <c r="G258" s="345"/>
      <c r="H258" s="263"/>
      <c r="I258" s="359"/>
    </row>
    <row r="259" spans="1:9" ht="157.5">
      <c r="A259" s="45" t="s">
        <v>45</v>
      </c>
      <c r="B259" s="46"/>
      <c r="C259" s="46"/>
      <c r="D259" s="46"/>
      <c r="E259" s="46"/>
      <c r="F259" s="46"/>
      <c r="G259" s="333"/>
      <c r="H259" s="333"/>
      <c r="I259" s="360"/>
    </row>
    <row r="260" spans="1:9">
      <c r="A260" s="20" t="s">
        <v>11</v>
      </c>
      <c r="B260" s="40"/>
      <c r="C260" s="97">
        <v>9428110</v>
      </c>
      <c r="D260" s="97">
        <v>9422174</v>
      </c>
      <c r="E260" s="33">
        <f>C260-D260</f>
        <v>5936</v>
      </c>
      <c r="F260" s="33">
        <f>D260/C260*100</f>
        <v>99.937039342986026</v>
      </c>
      <c r="G260" s="299"/>
      <c r="H260" s="299"/>
      <c r="I260" s="361"/>
    </row>
    <row r="261" spans="1:9">
      <c r="A261" s="20" t="s">
        <v>12</v>
      </c>
      <c r="B261" s="40"/>
      <c r="C261" s="33">
        <v>9428110</v>
      </c>
      <c r="D261" s="33">
        <v>9422174</v>
      </c>
      <c r="E261" s="33">
        <f t="shared" ref="E261:E263" si="65">C261-D261</f>
        <v>5936</v>
      </c>
      <c r="F261" s="33">
        <f t="shared" ref="F261:F263" si="66">D261/C261*100</f>
        <v>99.937039342986026</v>
      </c>
      <c r="G261" s="299"/>
      <c r="H261" s="299"/>
      <c r="I261" s="361"/>
    </row>
    <row r="262" spans="1:9">
      <c r="A262" s="20" t="s">
        <v>13</v>
      </c>
      <c r="B262" s="40"/>
      <c r="C262" s="33"/>
      <c r="D262" s="33"/>
      <c r="E262" s="33">
        <f t="shared" si="65"/>
        <v>0</v>
      </c>
      <c r="F262" s="33" t="e">
        <f t="shared" si="66"/>
        <v>#DIV/0!</v>
      </c>
      <c r="G262" s="299"/>
      <c r="H262" s="299"/>
      <c r="I262" s="361"/>
    </row>
    <row r="263" spans="1:9">
      <c r="A263" s="20" t="s">
        <v>14</v>
      </c>
      <c r="B263" s="40"/>
      <c r="C263" s="33"/>
      <c r="D263" s="33"/>
      <c r="E263" s="33">
        <f t="shared" si="65"/>
        <v>0</v>
      </c>
      <c r="F263" s="33" t="e">
        <f t="shared" si="66"/>
        <v>#DIV/0!</v>
      </c>
      <c r="G263" s="299"/>
      <c r="H263" s="299"/>
      <c r="I263" s="361"/>
    </row>
    <row r="264" spans="1:9" ht="120">
      <c r="A264" s="286"/>
      <c r="B264" s="299"/>
      <c r="C264" s="299"/>
      <c r="D264" s="299"/>
      <c r="E264" s="299"/>
      <c r="F264" s="299"/>
      <c r="G264" s="40" t="s">
        <v>149</v>
      </c>
      <c r="H264" s="40"/>
      <c r="I264" s="49">
        <v>113</v>
      </c>
    </row>
    <row r="265" spans="1:9" ht="150.75" customHeight="1">
      <c r="A265" s="286"/>
      <c r="B265" s="299"/>
      <c r="C265" s="299"/>
      <c r="D265" s="299"/>
      <c r="E265" s="299"/>
      <c r="F265" s="299"/>
      <c r="G265" s="40" t="s">
        <v>150</v>
      </c>
      <c r="H265" s="40"/>
      <c r="I265" s="49">
        <v>100</v>
      </c>
    </row>
    <row r="266" spans="1:9" ht="120">
      <c r="A266" s="286"/>
      <c r="B266" s="299"/>
      <c r="C266" s="299"/>
      <c r="D266" s="299"/>
      <c r="E266" s="299"/>
      <c r="F266" s="299"/>
      <c r="G266" s="40" t="s">
        <v>151</v>
      </c>
      <c r="H266" s="50"/>
      <c r="I266" s="51">
        <v>100</v>
      </c>
    </row>
    <row r="267" spans="1:9" ht="15.75" thickBot="1">
      <c r="A267" s="125"/>
      <c r="B267" s="102"/>
      <c r="C267" s="102"/>
      <c r="D267" s="102"/>
      <c r="E267" s="102"/>
      <c r="F267" s="102"/>
      <c r="G267" s="287" t="s">
        <v>20</v>
      </c>
      <c r="H267" s="287"/>
      <c r="I267" s="52">
        <f>SUM(I264:I266)/3</f>
        <v>104.33333333333333</v>
      </c>
    </row>
    <row r="268" spans="1:9" ht="117.75" customHeight="1">
      <c r="A268" s="45" t="s">
        <v>46</v>
      </c>
      <c r="B268" s="46"/>
      <c r="C268" s="46"/>
      <c r="D268" s="46"/>
      <c r="E268" s="46"/>
      <c r="F268" s="46"/>
      <c r="G268" s="253"/>
      <c r="H268" s="253"/>
      <c r="I268" s="327"/>
    </row>
    <row r="269" spans="1:9">
      <c r="A269" s="20" t="s">
        <v>11</v>
      </c>
      <c r="B269" s="40"/>
      <c r="C269" s="97">
        <v>3445000</v>
      </c>
      <c r="D269" s="97">
        <v>3444800</v>
      </c>
      <c r="E269" s="33">
        <f>C269-D269</f>
        <v>200</v>
      </c>
      <c r="F269" s="33">
        <f>D269/C269*100</f>
        <v>99.994194484760527</v>
      </c>
      <c r="G269" s="228"/>
      <c r="H269" s="228"/>
      <c r="I269" s="328"/>
    </row>
    <row r="270" spans="1:9">
      <c r="A270" s="20" t="s">
        <v>12</v>
      </c>
      <c r="B270" s="40"/>
      <c r="C270" s="33">
        <v>3445000</v>
      </c>
      <c r="D270" s="33">
        <v>3444800</v>
      </c>
      <c r="E270" s="33">
        <f t="shared" ref="E270:E272" si="67">C270-D270</f>
        <v>200</v>
      </c>
      <c r="F270" s="33">
        <f t="shared" ref="F270:F272" si="68">D270/C270*100</f>
        <v>99.994194484760527</v>
      </c>
      <c r="G270" s="228"/>
      <c r="H270" s="228"/>
      <c r="I270" s="328"/>
    </row>
    <row r="271" spans="1:9">
      <c r="A271" s="20" t="s">
        <v>13</v>
      </c>
      <c r="B271" s="40"/>
      <c r="C271" s="33"/>
      <c r="D271" s="33"/>
      <c r="E271" s="33">
        <f t="shared" si="67"/>
        <v>0</v>
      </c>
      <c r="F271" s="33" t="e">
        <f t="shared" si="68"/>
        <v>#DIV/0!</v>
      </c>
      <c r="G271" s="228"/>
      <c r="H271" s="228"/>
      <c r="I271" s="328"/>
    </row>
    <row r="272" spans="1:9">
      <c r="A272" s="20" t="s">
        <v>14</v>
      </c>
      <c r="B272" s="40"/>
      <c r="C272" s="33"/>
      <c r="D272" s="33"/>
      <c r="E272" s="33">
        <f t="shared" si="67"/>
        <v>0</v>
      </c>
      <c r="F272" s="33" t="e">
        <f t="shared" si="68"/>
        <v>#DIV/0!</v>
      </c>
      <c r="G272" s="229"/>
      <c r="H272" s="229"/>
      <c r="I272" s="329"/>
    </row>
    <row r="273" spans="1:9" ht="105">
      <c r="A273" s="76"/>
      <c r="B273" s="40"/>
      <c r="C273" s="40"/>
      <c r="D273" s="40"/>
      <c r="E273" s="40"/>
      <c r="F273" s="40"/>
      <c r="G273" s="40" t="s">
        <v>152</v>
      </c>
      <c r="H273" s="40"/>
      <c r="I273" s="49">
        <v>140</v>
      </c>
    </row>
    <row r="274" spans="1:9" ht="15.75" thickBot="1">
      <c r="A274" s="7"/>
      <c r="B274" s="8"/>
      <c r="C274" s="8"/>
      <c r="D274" s="8"/>
      <c r="E274" s="8"/>
      <c r="F274" s="8"/>
      <c r="G274" s="233" t="s">
        <v>20</v>
      </c>
      <c r="H274" s="247"/>
      <c r="I274" s="79">
        <f>I273</f>
        <v>140</v>
      </c>
    </row>
    <row r="275" spans="1:9" ht="29.25">
      <c r="A275" s="45" t="s">
        <v>47</v>
      </c>
      <c r="B275" s="46"/>
      <c r="C275" s="139"/>
      <c r="D275" s="139"/>
      <c r="E275" s="139"/>
      <c r="F275" s="139"/>
      <c r="G275" s="253"/>
      <c r="H275" s="253"/>
      <c r="I275" s="327"/>
    </row>
    <row r="276" spans="1:9">
      <c r="A276" s="20" t="s">
        <v>11</v>
      </c>
      <c r="B276" s="40"/>
      <c r="C276" s="97">
        <v>4739573.8</v>
      </c>
      <c r="D276" s="97">
        <v>4689819.4000000004</v>
      </c>
      <c r="E276" s="33">
        <f>C276-D276</f>
        <v>49754.399999999441</v>
      </c>
      <c r="F276" s="33">
        <f>D276/C276*100</f>
        <v>98.950234723636981</v>
      </c>
      <c r="G276" s="228"/>
      <c r="H276" s="228"/>
      <c r="I276" s="328"/>
    </row>
    <row r="277" spans="1:9">
      <c r="A277" s="20" t="s">
        <v>12</v>
      </c>
      <c r="B277" s="40"/>
      <c r="C277" s="33">
        <v>4739573.8</v>
      </c>
      <c r="D277" s="33">
        <v>4689819.4000000004</v>
      </c>
      <c r="E277" s="33">
        <f t="shared" ref="E277:E279" si="69">C277-D277</f>
        <v>49754.399999999441</v>
      </c>
      <c r="F277" s="33">
        <f t="shared" ref="F277:F279" si="70">D277/C277*100</f>
        <v>98.950234723636981</v>
      </c>
      <c r="G277" s="228"/>
      <c r="H277" s="228"/>
      <c r="I277" s="328"/>
    </row>
    <row r="278" spans="1:9">
      <c r="A278" s="20" t="s">
        <v>13</v>
      </c>
      <c r="B278" s="40"/>
      <c r="C278" s="33"/>
      <c r="D278" s="33"/>
      <c r="E278" s="33">
        <f t="shared" si="69"/>
        <v>0</v>
      </c>
      <c r="F278" s="33" t="e">
        <f t="shared" si="70"/>
        <v>#DIV/0!</v>
      </c>
      <c r="G278" s="228"/>
      <c r="H278" s="228"/>
      <c r="I278" s="328"/>
    </row>
    <row r="279" spans="1:9" ht="15.75" thickBot="1">
      <c r="A279" s="84" t="s">
        <v>14</v>
      </c>
      <c r="B279" s="8"/>
      <c r="C279" s="85"/>
      <c r="D279" s="85"/>
      <c r="E279" s="85">
        <f t="shared" si="69"/>
        <v>0</v>
      </c>
      <c r="F279" s="85" t="e">
        <f t="shared" si="70"/>
        <v>#DIV/0!</v>
      </c>
      <c r="G279" s="301"/>
      <c r="H279" s="301"/>
      <c r="I279" s="332"/>
    </row>
    <row r="280" spans="1:9" ht="294" customHeight="1">
      <c r="A280" s="144" t="s">
        <v>74</v>
      </c>
      <c r="B280" s="46"/>
      <c r="C280" s="46"/>
      <c r="D280" s="46"/>
      <c r="E280" s="46"/>
      <c r="F280" s="46"/>
      <c r="G280" s="237" t="s">
        <v>24</v>
      </c>
      <c r="H280" s="238"/>
      <c r="I280" s="338">
        <f>(I293+I313+I303+I320)/4</f>
        <v>73</v>
      </c>
    </row>
    <row r="281" spans="1:9">
      <c r="A281" s="20" t="s">
        <v>11</v>
      </c>
      <c r="B281" s="40"/>
      <c r="C281" s="119">
        <v>16836547.439999998</v>
      </c>
      <c r="D281" s="119">
        <v>15586614.290000001</v>
      </c>
      <c r="E281" s="33">
        <f>C281-D281</f>
        <v>1249933.1499999966</v>
      </c>
      <c r="F281" s="33">
        <f>D281/C281*100</f>
        <v>92.576072057205593</v>
      </c>
      <c r="G281" s="239"/>
      <c r="H281" s="240"/>
      <c r="I281" s="336"/>
    </row>
    <row r="282" spans="1:9">
      <c r="A282" s="20" t="s">
        <v>12</v>
      </c>
      <c r="B282" s="40"/>
      <c r="C282" s="119">
        <v>16836547.439999998</v>
      </c>
      <c r="D282" s="119">
        <v>15586614.290000001</v>
      </c>
      <c r="E282" s="33">
        <f>C282-D282</f>
        <v>1249933.1499999966</v>
      </c>
      <c r="F282" s="33">
        <f t="shared" ref="F282:F284" si="71">D282/C282*100</f>
        <v>92.576072057205593</v>
      </c>
      <c r="G282" s="239"/>
      <c r="H282" s="240"/>
      <c r="I282" s="336"/>
    </row>
    <row r="283" spans="1:9">
      <c r="A283" s="20" t="s">
        <v>13</v>
      </c>
      <c r="B283" s="40"/>
      <c r="C283" s="97">
        <v>0</v>
      </c>
      <c r="D283" s="97">
        <v>0</v>
      </c>
      <c r="E283" s="33">
        <f t="shared" ref="E283:E284" si="72">C283-D283</f>
        <v>0</v>
      </c>
      <c r="F283" s="33" t="e">
        <f t="shared" si="71"/>
        <v>#DIV/0!</v>
      </c>
      <c r="G283" s="239"/>
      <c r="H283" s="240"/>
      <c r="I283" s="336"/>
    </row>
    <row r="284" spans="1:9" ht="15.75" thickBot="1">
      <c r="A284" s="84" t="s">
        <v>14</v>
      </c>
      <c r="B284" s="8"/>
      <c r="C284" s="135">
        <v>0</v>
      </c>
      <c r="D284" s="135">
        <v>0</v>
      </c>
      <c r="E284" s="85">
        <f t="shared" si="72"/>
        <v>0</v>
      </c>
      <c r="F284" s="85" t="e">
        <f t="shared" si="71"/>
        <v>#DIV/0!</v>
      </c>
      <c r="G284" s="344"/>
      <c r="H284" s="335"/>
      <c r="I284" s="343"/>
    </row>
    <row r="285" spans="1:9" ht="143.25">
      <c r="A285" s="108" t="s">
        <v>75</v>
      </c>
      <c r="B285" s="46"/>
      <c r="C285" s="46"/>
      <c r="D285" s="46"/>
      <c r="E285" s="46"/>
      <c r="F285" s="46"/>
      <c r="G285" s="237"/>
      <c r="H285" s="238"/>
      <c r="I285" s="339"/>
    </row>
    <row r="286" spans="1:9">
      <c r="A286" s="20" t="s">
        <v>11</v>
      </c>
      <c r="B286" s="40"/>
      <c r="C286" s="97">
        <v>445000</v>
      </c>
      <c r="D286" s="97">
        <v>442303.56</v>
      </c>
      <c r="E286" s="33">
        <f>C286-D286</f>
        <v>2696.4400000000023</v>
      </c>
      <c r="F286" s="33">
        <f>D286/C286*100</f>
        <v>99.394058426966296</v>
      </c>
      <c r="G286" s="239"/>
      <c r="H286" s="240"/>
      <c r="I286" s="340"/>
    </row>
    <row r="287" spans="1:9">
      <c r="A287" s="20" t="s">
        <v>12</v>
      </c>
      <c r="B287" s="40"/>
      <c r="C287" s="33">
        <v>445000</v>
      </c>
      <c r="D287" s="33">
        <v>442303.56</v>
      </c>
      <c r="E287" s="33">
        <f t="shared" ref="E287:E289" si="73">C287-D287</f>
        <v>2696.4400000000023</v>
      </c>
      <c r="F287" s="33">
        <f t="shared" ref="F287:F289" si="74">D287/C287*100</f>
        <v>99.394058426966296</v>
      </c>
      <c r="G287" s="239"/>
      <c r="H287" s="240"/>
      <c r="I287" s="340"/>
    </row>
    <row r="288" spans="1:9">
      <c r="A288" s="20" t="s">
        <v>13</v>
      </c>
      <c r="B288" s="40"/>
      <c r="C288" s="33"/>
      <c r="D288" s="33"/>
      <c r="E288" s="33">
        <f t="shared" si="73"/>
        <v>0</v>
      </c>
      <c r="F288" s="33" t="e">
        <f t="shared" si="74"/>
        <v>#DIV/0!</v>
      </c>
      <c r="G288" s="239"/>
      <c r="H288" s="240"/>
      <c r="I288" s="340"/>
    </row>
    <row r="289" spans="1:10" ht="15.75" thickBot="1">
      <c r="A289" s="84" t="s">
        <v>14</v>
      </c>
      <c r="B289" s="8"/>
      <c r="C289" s="85"/>
      <c r="D289" s="85"/>
      <c r="E289" s="85">
        <f t="shared" si="73"/>
        <v>0</v>
      </c>
      <c r="F289" s="85" t="e">
        <f t="shared" si="74"/>
        <v>#DIV/0!</v>
      </c>
      <c r="G289" s="239"/>
      <c r="H289" s="335"/>
      <c r="I289" s="331"/>
    </row>
    <row r="290" spans="1:10" ht="150">
      <c r="A290" s="282"/>
      <c r="B290" s="253"/>
      <c r="C290" s="253"/>
      <c r="D290" s="253"/>
      <c r="E290" s="253"/>
      <c r="F290" s="310"/>
      <c r="G290" s="145" t="s">
        <v>200</v>
      </c>
      <c r="H290" s="113"/>
      <c r="I290" s="49">
        <v>100</v>
      </c>
    </row>
    <row r="291" spans="1:10" ht="75">
      <c r="A291" s="275"/>
      <c r="B291" s="228"/>
      <c r="C291" s="228"/>
      <c r="D291" s="228"/>
      <c r="E291" s="228"/>
      <c r="F291" s="311"/>
      <c r="G291" s="145" t="s">
        <v>201</v>
      </c>
      <c r="H291" s="113"/>
      <c r="I291" s="49">
        <v>100</v>
      </c>
    </row>
    <row r="292" spans="1:10" ht="75">
      <c r="A292" s="275"/>
      <c r="B292" s="228"/>
      <c r="C292" s="228"/>
      <c r="D292" s="228"/>
      <c r="E292" s="228"/>
      <c r="F292" s="311"/>
      <c r="G292" s="145" t="s">
        <v>202</v>
      </c>
      <c r="H292" s="113"/>
      <c r="I292" s="146">
        <v>100</v>
      </c>
    </row>
    <row r="293" spans="1:10" ht="15.75" thickBot="1">
      <c r="A293" s="276"/>
      <c r="B293" s="229"/>
      <c r="C293" s="229"/>
      <c r="D293" s="229"/>
      <c r="E293" s="229"/>
      <c r="F293" s="229"/>
      <c r="G293" s="288" t="s">
        <v>48</v>
      </c>
      <c r="H293" s="289"/>
      <c r="I293" s="68">
        <f>SUM(I290:I292)/3</f>
        <v>100</v>
      </c>
    </row>
    <row r="294" spans="1:10" ht="57.75">
      <c r="A294" s="108" t="s">
        <v>76</v>
      </c>
      <c r="B294" s="46"/>
      <c r="C294" s="139"/>
      <c r="D294" s="139"/>
      <c r="E294" s="139"/>
      <c r="F294" s="139"/>
      <c r="G294" s="237"/>
      <c r="H294" s="238"/>
      <c r="I294" s="339"/>
    </row>
    <row r="295" spans="1:10">
      <c r="A295" s="20" t="s">
        <v>11</v>
      </c>
      <c r="B295" s="40"/>
      <c r="C295" s="97">
        <v>890000</v>
      </c>
      <c r="D295" s="97">
        <v>850355</v>
      </c>
      <c r="E295" s="33">
        <f>C295-D295</f>
        <v>39645</v>
      </c>
      <c r="F295" s="33">
        <f>D295/C295*100</f>
        <v>95.54550561797754</v>
      </c>
      <c r="G295" s="239"/>
      <c r="H295" s="240"/>
      <c r="I295" s="340"/>
      <c r="J295" s="11"/>
    </row>
    <row r="296" spans="1:10">
      <c r="A296" s="20" t="s">
        <v>12</v>
      </c>
      <c r="B296" s="40"/>
      <c r="C296" s="33">
        <v>890000</v>
      </c>
      <c r="D296" s="33">
        <v>850355</v>
      </c>
      <c r="E296" s="33">
        <f t="shared" ref="E296:E298" si="75">C296-D296</f>
        <v>39645</v>
      </c>
      <c r="F296" s="33">
        <f t="shared" ref="F296:F298" si="76">D296/C296*100</f>
        <v>95.54550561797754</v>
      </c>
      <c r="G296" s="239"/>
      <c r="H296" s="240"/>
      <c r="I296" s="340"/>
      <c r="J296" s="11"/>
    </row>
    <row r="297" spans="1:10">
      <c r="A297" s="20" t="s">
        <v>13</v>
      </c>
      <c r="B297" s="40"/>
      <c r="C297" s="33"/>
      <c r="D297" s="33"/>
      <c r="E297" s="33">
        <f t="shared" si="75"/>
        <v>0</v>
      </c>
      <c r="F297" s="33" t="e">
        <f t="shared" si="76"/>
        <v>#DIV/0!</v>
      </c>
      <c r="G297" s="239"/>
      <c r="H297" s="240"/>
      <c r="I297" s="340"/>
      <c r="J297" s="11"/>
    </row>
    <row r="298" spans="1:10" ht="15.75" thickBot="1">
      <c r="A298" s="84" t="s">
        <v>14</v>
      </c>
      <c r="B298" s="8"/>
      <c r="C298" s="85"/>
      <c r="D298" s="85"/>
      <c r="E298" s="85">
        <f t="shared" si="75"/>
        <v>0</v>
      </c>
      <c r="F298" s="85" t="e">
        <f t="shared" si="76"/>
        <v>#DIV/0!</v>
      </c>
      <c r="G298" s="239"/>
      <c r="H298" s="335"/>
      <c r="I298" s="331"/>
    </row>
    <row r="299" spans="1:10" ht="120">
      <c r="A299" s="147"/>
      <c r="B299" s="18"/>
      <c r="C299" s="18"/>
      <c r="D299" s="18"/>
      <c r="E299" s="18"/>
      <c r="F299" s="148"/>
      <c r="G299" s="145" t="s">
        <v>203</v>
      </c>
      <c r="H299" s="113"/>
      <c r="I299" s="49">
        <v>100</v>
      </c>
    </row>
    <row r="300" spans="1:10" ht="120">
      <c r="A300" s="147"/>
      <c r="B300" s="18"/>
      <c r="C300" s="18"/>
      <c r="D300" s="18"/>
      <c r="E300" s="18"/>
      <c r="F300" s="148"/>
      <c r="G300" s="145" t="s">
        <v>204</v>
      </c>
      <c r="H300" s="113"/>
      <c r="I300" s="49">
        <v>100</v>
      </c>
    </row>
    <row r="301" spans="1:10" ht="120">
      <c r="A301" s="147"/>
      <c r="B301" s="18"/>
      <c r="C301" s="18"/>
      <c r="D301" s="18"/>
      <c r="E301" s="18"/>
      <c r="F301" s="148"/>
      <c r="G301" s="145" t="s">
        <v>205</v>
      </c>
      <c r="H301" s="113"/>
      <c r="I301" s="49">
        <v>100</v>
      </c>
    </row>
    <row r="302" spans="1:10" ht="105">
      <c r="A302" s="147"/>
      <c r="B302" s="18"/>
      <c r="C302" s="18"/>
      <c r="D302" s="18"/>
      <c r="E302" s="18"/>
      <c r="F302" s="148"/>
      <c r="G302" s="145" t="s">
        <v>206</v>
      </c>
      <c r="H302" s="113"/>
      <c r="I302" s="49">
        <v>100</v>
      </c>
    </row>
    <row r="303" spans="1:10" ht="15.75" thickBot="1">
      <c r="A303" s="149"/>
      <c r="B303" s="150"/>
      <c r="C303" s="150"/>
      <c r="D303" s="150"/>
      <c r="E303" s="150"/>
      <c r="F303" s="150"/>
      <c r="G303" s="288" t="s">
        <v>48</v>
      </c>
      <c r="H303" s="289"/>
      <c r="I303" s="79">
        <f>SUM(I299:I302)/4</f>
        <v>100</v>
      </c>
    </row>
    <row r="304" spans="1:10" ht="157.5">
      <c r="A304" s="108" t="s">
        <v>77</v>
      </c>
      <c r="B304" s="46"/>
      <c r="C304" s="46"/>
      <c r="D304" s="46"/>
      <c r="E304" s="46"/>
      <c r="F304" s="46"/>
      <c r="G304" s="237"/>
      <c r="H304" s="238"/>
      <c r="I304" s="339"/>
    </row>
    <row r="305" spans="1:9">
      <c r="A305" s="20" t="s">
        <v>11</v>
      </c>
      <c r="B305" s="40"/>
      <c r="C305" s="97">
        <v>3182081.44</v>
      </c>
      <c r="D305" s="97">
        <v>2165898.6</v>
      </c>
      <c r="E305" s="33">
        <f>C305-D305</f>
        <v>1016182.8399999999</v>
      </c>
      <c r="F305" s="33">
        <f>D305/C305*100</f>
        <v>68.065467237067324</v>
      </c>
      <c r="G305" s="239"/>
      <c r="H305" s="240"/>
      <c r="I305" s="340"/>
    </row>
    <row r="306" spans="1:9">
      <c r="A306" s="20" t="s">
        <v>12</v>
      </c>
      <c r="B306" s="40"/>
      <c r="C306" s="33">
        <v>3182081.44</v>
      </c>
      <c r="D306" s="33">
        <v>2165898.6</v>
      </c>
      <c r="E306" s="33">
        <f t="shared" ref="E306:E308" si="77">C306-D306</f>
        <v>1016182.8399999999</v>
      </c>
      <c r="F306" s="33">
        <f t="shared" ref="F306:F308" si="78">D306/C306*100</f>
        <v>68.065467237067324</v>
      </c>
      <c r="G306" s="239"/>
      <c r="H306" s="240"/>
      <c r="I306" s="340"/>
    </row>
    <row r="307" spans="1:9">
      <c r="A307" s="20" t="s">
        <v>13</v>
      </c>
      <c r="B307" s="40"/>
      <c r="C307" s="33"/>
      <c r="D307" s="33"/>
      <c r="E307" s="33">
        <f t="shared" si="77"/>
        <v>0</v>
      </c>
      <c r="F307" s="33" t="e">
        <f t="shared" si="78"/>
        <v>#DIV/0!</v>
      </c>
      <c r="G307" s="239"/>
      <c r="H307" s="240"/>
      <c r="I307" s="340"/>
    </row>
    <row r="308" spans="1:9" ht="15.75" thickBot="1">
      <c r="A308" s="84" t="s">
        <v>14</v>
      </c>
      <c r="B308" s="8"/>
      <c r="C308" s="85"/>
      <c r="D308" s="85"/>
      <c r="E308" s="85">
        <f t="shared" si="77"/>
        <v>0</v>
      </c>
      <c r="F308" s="85" t="e">
        <f t="shared" si="78"/>
        <v>#DIV/0!</v>
      </c>
      <c r="G308" s="344"/>
      <c r="H308" s="335"/>
      <c r="I308" s="331"/>
    </row>
    <row r="309" spans="1:9" ht="225">
      <c r="A309" s="147"/>
      <c r="B309" s="18"/>
      <c r="C309" s="18"/>
      <c r="D309" s="18"/>
      <c r="E309" s="18"/>
      <c r="F309" s="151"/>
      <c r="G309" s="152" t="s">
        <v>207</v>
      </c>
      <c r="H309" s="77"/>
      <c r="I309" s="78">
        <v>100</v>
      </c>
    </row>
    <row r="310" spans="1:9" ht="101.25" customHeight="1">
      <c r="A310" s="5"/>
      <c r="B310" s="4"/>
      <c r="C310" s="4"/>
      <c r="D310" s="4"/>
      <c r="E310" s="4"/>
      <c r="F310" s="4"/>
      <c r="G310" s="153" t="s">
        <v>208</v>
      </c>
      <c r="H310" s="154"/>
      <c r="I310" s="155">
        <v>88</v>
      </c>
    </row>
    <row r="311" spans="1:9" ht="118.5" customHeight="1">
      <c r="A311" s="5"/>
      <c r="B311" s="4"/>
      <c r="C311" s="4"/>
      <c r="D311" s="4"/>
      <c r="E311" s="4"/>
      <c r="F311" s="4"/>
      <c r="G311" s="153" t="s">
        <v>209</v>
      </c>
      <c r="H311" s="154"/>
      <c r="I311" s="155">
        <v>88</v>
      </c>
    </row>
    <row r="312" spans="1:9" ht="20.25" customHeight="1">
      <c r="A312" s="5"/>
      <c r="B312" s="4"/>
      <c r="C312" s="4"/>
      <c r="D312" s="4"/>
      <c r="E312" s="4"/>
      <c r="F312" s="4"/>
      <c r="G312" s="154"/>
      <c r="H312" s="154"/>
      <c r="I312" s="155"/>
    </row>
    <row r="313" spans="1:9" ht="15.75" thickBot="1">
      <c r="A313" s="149"/>
      <c r="B313" s="150"/>
      <c r="C313" s="150"/>
      <c r="D313" s="150"/>
      <c r="E313" s="150"/>
      <c r="F313" s="150"/>
      <c r="G313" s="288" t="s">
        <v>34</v>
      </c>
      <c r="H313" s="289"/>
      <c r="I313" s="156">
        <v>92</v>
      </c>
    </row>
    <row r="314" spans="1:9" ht="114.75">
      <c r="A314" s="108" t="s">
        <v>78</v>
      </c>
      <c r="B314" s="46"/>
      <c r="C314" s="46"/>
      <c r="D314" s="46"/>
      <c r="E314" s="46"/>
      <c r="F314" s="46"/>
      <c r="G314" s="237"/>
      <c r="H314" s="238"/>
      <c r="I314" s="339"/>
    </row>
    <row r="315" spans="1:9">
      <c r="A315" s="20" t="s">
        <v>11</v>
      </c>
      <c r="B315" s="40"/>
      <c r="C315" s="97">
        <v>0</v>
      </c>
      <c r="D315" s="97">
        <v>0</v>
      </c>
      <c r="E315" s="33">
        <f>C315-D315</f>
        <v>0</v>
      </c>
      <c r="F315" s="33" t="e">
        <f>D315/C315*100</f>
        <v>#DIV/0!</v>
      </c>
      <c r="G315" s="239"/>
      <c r="H315" s="240"/>
      <c r="I315" s="340"/>
    </row>
    <row r="316" spans="1:9">
      <c r="A316" s="20" t="s">
        <v>12</v>
      </c>
      <c r="B316" s="40"/>
      <c r="C316" s="33">
        <v>0</v>
      </c>
      <c r="D316" s="33">
        <v>0</v>
      </c>
      <c r="E316" s="33">
        <f t="shared" ref="E316:E318" si="79">C316-D316</f>
        <v>0</v>
      </c>
      <c r="F316" s="33" t="e">
        <f t="shared" ref="F316:F318" si="80">D316/C316*100</f>
        <v>#DIV/0!</v>
      </c>
      <c r="G316" s="239"/>
      <c r="H316" s="240"/>
      <c r="I316" s="340"/>
    </row>
    <row r="317" spans="1:9">
      <c r="A317" s="20" t="s">
        <v>13</v>
      </c>
      <c r="B317" s="40"/>
      <c r="C317" s="33"/>
      <c r="D317" s="33"/>
      <c r="E317" s="33">
        <f t="shared" si="79"/>
        <v>0</v>
      </c>
      <c r="F317" s="33" t="e">
        <f t="shared" si="80"/>
        <v>#DIV/0!</v>
      </c>
      <c r="G317" s="239"/>
      <c r="H317" s="240"/>
      <c r="I317" s="340"/>
    </row>
    <row r="318" spans="1:9" ht="15.75" thickBot="1">
      <c r="A318" s="84" t="s">
        <v>14</v>
      </c>
      <c r="B318" s="8"/>
      <c r="C318" s="85"/>
      <c r="D318" s="85"/>
      <c r="E318" s="85">
        <f t="shared" si="79"/>
        <v>0</v>
      </c>
      <c r="F318" s="85" t="e">
        <f t="shared" si="80"/>
        <v>#DIV/0!</v>
      </c>
      <c r="G318" s="239"/>
      <c r="H318" s="335"/>
      <c r="I318" s="331"/>
    </row>
    <row r="319" spans="1:9" ht="90">
      <c r="A319" s="147"/>
      <c r="B319" s="18"/>
      <c r="C319" s="18"/>
      <c r="D319" s="18"/>
      <c r="E319" s="18"/>
      <c r="F319" s="148"/>
      <c r="G319" s="145" t="s">
        <v>210</v>
      </c>
      <c r="H319" s="113"/>
      <c r="I319" s="49">
        <v>0</v>
      </c>
    </row>
    <row r="320" spans="1:9" ht="15.75" thickBot="1">
      <c r="A320" s="149"/>
      <c r="B320" s="150"/>
      <c r="C320" s="150"/>
      <c r="D320" s="150"/>
      <c r="E320" s="150"/>
      <c r="F320" s="150"/>
      <c r="G320" s="288" t="s">
        <v>34</v>
      </c>
      <c r="H320" s="289"/>
      <c r="I320" s="157">
        <f>I319/1</f>
        <v>0</v>
      </c>
    </row>
    <row r="321" spans="1:9" ht="43.5">
      <c r="A321" s="45" t="s">
        <v>49</v>
      </c>
      <c r="B321" s="46"/>
      <c r="C321" s="46"/>
      <c r="D321" s="46"/>
      <c r="E321" s="46"/>
      <c r="F321" s="46"/>
      <c r="G321" s="237"/>
      <c r="H321" s="238"/>
      <c r="I321" s="339"/>
    </row>
    <row r="322" spans="1:9">
      <c r="A322" s="20" t="s">
        <v>11</v>
      </c>
      <c r="B322" s="40"/>
      <c r="C322" s="97">
        <f>C323</f>
        <v>12319466</v>
      </c>
      <c r="D322" s="97">
        <f>D323</f>
        <v>12128057.130000001</v>
      </c>
      <c r="E322" s="33">
        <f>C322-D322</f>
        <v>191408.86999999918</v>
      </c>
      <c r="F322" s="33">
        <f>D322/C322*100</f>
        <v>98.446289230393603</v>
      </c>
      <c r="G322" s="239"/>
      <c r="H322" s="240"/>
      <c r="I322" s="340"/>
    </row>
    <row r="323" spans="1:9">
      <c r="A323" s="20" t="s">
        <v>12</v>
      </c>
      <c r="B323" s="40"/>
      <c r="C323" s="33">
        <v>12319466</v>
      </c>
      <c r="D323" s="33">
        <v>12128057.130000001</v>
      </c>
      <c r="E323" s="33">
        <f t="shared" ref="E323:E325" si="81">C323-D323</f>
        <v>191408.86999999918</v>
      </c>
      <c r="F323" s="33">
        <f t="shared" ref="F323:F325" si="82">D323/C323*100</f>
        <v>98.446289230393603</v>
      </c>
      <c r="G323" s="239"/>
      <c r="H323" s="240"/>
      <c r="I323" s="340"/>
    </row>
    <row r="324" spans="1:9">
      <c r="A324" s="20" t="s">
        <v>13</v>
      </c>
      <c r="B324" s="40"/>
      <c r="C324" s="33"/>
      <c r="D324" s="33"/>
      <c r="E324" s="33">
        <f t="shared" si="81"/>
        <v>0</v>
      </c>
      <c r="F324" s="33" t="e">
        <f t="shared" si="82"/>
        <v>#DIV/0!</v>
      </c>
      <c r="G324" s="239"/>
      <c r="H324" s="240"/>
      <c r="I324" s="340"/>
    </row>
    <row r="325" spans="1:9" ht="15.75" thickBot="1">
      <c r="A325" s="84" t="s">
        <v>14</v>
      </c>
      <c r="B325" s="8"/>
      <c r="C325" s="85"/>
      <c r="D325" s="85"/>
      <c r="E325" s="85">
        <f t="shared" si="81"/>
        <v>0</v>
      </c>
      <c r="F325" s="85" t="e">
        <f t="shared" si="82"/>
        <v>#DIV/0!</v>
      </c>
      <c r="G325" s="344"/>
      <c r="H325" s="335"/>
      <c r="I325" s="331"/>
    </row>
    <row r="326" spans="1:9" ht="49.5">
      <c r="A326" s="103" t="s">
        <v>83</v>
      </c>
      <c r="B326" s="17"/>
      <c r="C326" s="17"/>
      <c r="D326" s="17"/>
      <c r="E326" s="17"/>
      <c r="F326" s="17"/>
      <c r="G326" s="237" t="s">
        <v>24</v>
      </c>
      <c r="H326" s="238"/>
      <c r="I326" s="358">
        <f>(I339+I348+I358+I368)/4</f>
        <v>232.29166666666669</v>
      </c>
    </row>
    <row r="327" spans="1:9">
      <c r="A327" s="20" t="s">
        <v>11</v>
      </c>
      <c r="B327" s="40"/>
      <c r="C327" s="97">
        <v>130000</v>
      </c>
      <c r="D327" s="97">
        <v>130000</v>
      </c>
      <c r="E327" s="38">
        <f>C327-D327</f>
        <v>0</v>
      </c>
      <c r="F327" s="38">
        <f>D327/C327*100</f>
        <v>100</v>
      </c>
      <c r="G327" s="239"/>
      <c r="H327" s="240"/>
      <c r="I327" s="359"/>
    </row>
    <row r="328" spans="1:9">
      <c r="A328" s="20" t="s">
        <v>12</v>
      </c>
      <c r="B328" s="40"/>
      <c r="C328" s="97">
        <v>130000</v>
      </c>
      <c r="D328" s="97">
        <v>130000</v>
      </c>
      <c r="E328" s="38">
        <f t="shared" ref="E328:E330" si="83">C328-D328</f>
        <v>0</v>
      </c>
      <c r="F328" s="38">
        <f t="shared" ref="F328:F330" si="84">D328/C328*100</f>
        <v>100</v>
      </c>
      <c r="G328" s="239"/>
      <c r="H328" s="240"/>
      <c r="I328" s="359"/>
    </row>
    <row r="329" spans="1:9">
      <c r="A329" s="20" t="s">
        <v>13</v>
      </c>
      <c r="B329" s="40"/>
      <c r="C329" s="97"/>
      <c r="D329" s="97"/>
      <c r="E329" s="38">
        <f t="shared" si="83"/>
        <v>0</v>
      </c>
      <c r="F329" s="38" t="e">
        <f t="shared" si="84"/>
        <v>#DIV/0!</v>
      </c>
      <c r="G329" s="239"/>
      <c r="H329" s="240"/>
      <c r="I329" s="359"/>
    </row>
    <row r="330" spans="1:9" ht="15.75" thickBot="1">
      <c r="A330" s="27" t="s">
        <v>14</v>
      </c>
      <c r="B330" s="77"/>
      <c r="C330" s="99"/>
      <c r="D330" s="99"/>
      <c r="E330" s="158">
        <f t="shared" si="83"/>
        <v>0</v>
      </c>
      <c r="F330" s="158" t="e">
        <f t="shared" si="84"/>
        <v>#DIV/0!</v>
      </c>
      <c r="G330" s="239"/>
      <c r="H330" s="240"/>
      <c r="I330" s="359"/>
    </row>
    <row r="331" spans="1:9" ht="129">
      <c r="A331" s="108" t="s">
        <v>79</v>
      </c>
      <c r="B331" s="46"/>
      <c r="C331" s="46"/>
      <c r="D331" s="46"/>
      <c r="E331" s="46"/>
      <c r="F331" s="46"/>
      <c r="G331" s="253"/>
      <c r="H331" s="253"/>
      <c r="I331" s="327"/>
    </row>
    <row r="332" spans="1:9">
      <c r="A332" s="20" t="s">
        <v>11</v>
      </c>
      <c r="B332" s="40"/>
      <c r="C332" s="97">
        <v>35000</v>
      </c>
      <c r="D332" s="97">
        <v>35000</v>
      </c>
      <c r="E332" s="33">
        <f>C332-D332</f>
        <v>0</v>
      </c>
      <c r="F332" s="33">
        <f>D332/C332*100</f>
        <v>100</v>
      </c>
      <c r="G332" s="228"/>
      <c r="H332" s="228"/>
      <c r="I332" s="328"/>
    </row>
    <row r="333" spans="1:9">
      <c r="A333" s="20" t="s">
        <v>12</v>
      </c>
      <c r="B333" s="40"/>
      <c r="C333" s="33">
        <v>35000</v>
      </c>
      <c r="D333" s="33">
        <v>35000</v>
      </c>
      <c r="E333" s="33">
        <f t="shared" ref="E333:E335" si="85">C333-D333</f>
        <v>0</v>
      </c>
      <c r="F333" s="33">
        <f t="shared" ref="F333:F335" si="86">D333/C333*100</f>
        <v>100</v>
      </c>
      <c r="G333" s="228"/>
      <c r="H333" s="228"/>
      <c r="I333" s="328"/>
    </row>
    <row r="334" spans="1:9">
      <c r="A334" s="20" t="s">
        <v>13</v>
      </c>
      <c r="B334" s="40"/>
      <c r="C334" s="33"/>
      <c r="D334" s="33"/>
      <c r="E334" s="33">
        <f t="shared" si="85"/>
        <v>0</v>
      </c>
      <c r="F334" s="33" t="e">
        <f t="shared" si="86"/>
        <v>#DIV/0!</v>
      </c>
      <c r="G334" s="228"/>
      <c r="H334" s="228"/>
      <c r="I334" s="328"/>
    </row>
    <row r="335" spans="1:9" ht="15.75" thickBot="1">
      <c r="A335" s="84" t="s">
        <v>14</v>
      </c>
      <c r="B335" s="8"/>
      <c r="C335" s="85"/>
      <c r="D335" s="85"/>
      <c r="E335" s="85">
        <f t="shared" si="85"/>
        <v>0</v>
      </c>
      <c r="F335" s="85" t="e">
        <f t="shared" si="86"/>
        <v>#DIV/0!</v>
      </c>
      <c r="G335" s="229"/>
      <c r="H335" s="229"/>
      <c r="I335" s="329"/>
    </row>
    <row r="336" spans="1:9" ht="120">
      <c r="A336" s="282"/>
      <c r="B336" s="253"/>
      <c r="C336" s="253"/>
      <c r="D336" s="253"/>
      <c r="E336" s="253"/>
      <c r="F336" s="253"/>
      <c r="G336" s="40" t="s">
        <v>87</v>
      </c>
      <c r="H336" s="40"/>
      <c r="I336" s="49">
        <v>100</v>
      </c>
    </row>
    <row r="337" spans="1:9" ht="150">
      <c r="A337" s="275"/>
      <c r="B337" s="228"/>
      <c r="C337" s="228"/>
      <c r="D337" s="228"/>
      <c r="E337" s="228"/>
      <c r="F337" s="228"/>
      <c r="G337" s="40" t="s">
        <v>88</v>
      </c>
      <c r="H337" s="40"/>
      <c r="I337" s="49">
        <v>100</v>
      </c>
    </row>
    <row r="338" spans="1:9" ht="105">
      <c r="A338" s="276"/>
      <c r="B338" s="229"/>
      <c r="C338" s="229"/>
      <c r="D338" s="229"/>
      <c r="E338" s="229"/>
      <c r="F338" s="229"/>
      <c r="G338" s="40" t="s">
        <v>89</v>
      </c>
      <c r="H338" s="40"/>
      <c r="I338" s="49">
        <v>100</v>
      </c>
    </row>
    <row r="339" spans="1:9" ht="15.75" thickBot="1">
      <c r="A339" s="7"/>
      <c r="B339" s="8"/>
      <c r="C339" s="8"/>
      <c r="D339" s="8"/>
      <c r="E339" s="8"/>
      <c r="F339" s="8"/>
      <c r="G339" s="233" t="s">
        <v>20</v>
      </c>
      <c r="H339" s="234"/>
      <c r="I339" s="79">
        <f>SUM(I336:I338)/3</f>
        <v>100</v>
      </c>
    </row>
    <row r="340" spans="1:9" ht="114.75">
      <c r="A340" s="108" t="s">
        <v>80</v>
      </c>
      <c r="B340" s="46"/>
      <c r="C340" s="46"/>
      <c r="D340" s="46"/>
      <c r="E340" s="46"/>
      <c r="F340" s="46"/>
      <c r="G340" s="253"/>
      <c r="H340" s="253"/>
      <c r="I340" s="327"/>
    </row>
    <row r="341" spans="1:9">
      <c r="A341" s="20" t="s">
        <v>11</v>
      </c>
      <c r="B341" s="40"/>
      <c r="C341" s="115">
        <f>'[1]исп.на 01.01.23'!D120</f>
        <v>10000</v>
      </c>
      <c r="D341" s="115">
        <f>'[1]исп.на 01.01.23'!E120</f>
        <v>10000</v>
      </c>
      <c r="E341" s="40">
        <f>C341-D341</f>
        <v>0</v>
      </c>
      <c r="F341" s="34">
        <f>D341/C341*100</f>
        <v>100</v>
      </c>
      <c r="G341" s="228"/>
      <c r="H341" s="228"/>
      <c r="I341" s="328"/>
    </row>
    <row r="342" spans="1:9">
      <c r="A342" s="20" t="s">
        <v>12</v>
      </c>
      <c r="B342" s="40"/>
      <c r="C342" s="32">
        <f>'[1]исп.на 01.01.23'!D121</f>
        <v>10000</v>
      </c>
      <c r="D342" s="32">
        <f>'[1]исп.на 01.01.23'!E121</f>
        <v>10000</v>
      </c>
      <c r="E342" s="40">
        <f t="shared" ref="E342:E344" si="87">C342-D342</f>
        <v>0</v>
      </c>
      <c r="F342" s="34">
        <f t="shared" ref="F342:F344" si="88">D342/C342*100</f>
        <v>100</v>
      </c>
      <c r="G342" s="228"/>
      <c r="H342" s="228"/>
      <c r="I342" s="328"/>
    </row>
    <row r="343" spans="1:9">
      <c r="A343" s="20" t="s">
        <v>13</v>
      </c>
      <c r="B343" s="40"/>
      <c r="C343" s="40"/>
      <c r="D343" s="40"/>
      <c r="E343" s="40">
        <f t="shared" si="87"/>
        <v>0</v>
      </c>
      <c r="F343" s="62" t="e">
        <f t="shared" si="88"/>
        <v>#DIV/0!</v>
      </c>
      <c r="G343" s="228"/>
      <c r="H343" s="228"/>
      <c r="I343" s="328"/>
    </row>
    <row r="344" spans="1:9" ht="116.25" customHeight="1" thickBot="1">
      <c r="A344" s="84" t="s">
        <v>14</v>
      </c>
      <c r="B344" s="8"/>
      <c r="C344" s="8"/>
      <c r="D344" s="8"/>
      <c r="E344" s="8">
        <f t="shared" si="87"/>
        <v>0</v>
      </c>
      <c r="F344" s="159" t="e">
        <f t="shared" si="88"/>
        <v>#DIV/0!</v>
      </c>
      <c r="G344" s="229"/>
      <c r="H344" s="229"/>
      <c r="I344" s="329"/>
    </row>
    <row r="345" spans="1:9" ht="109.5" customHeight="1">
      <c r="A345" s="282"/>
      <c r="B345" s="253"/>
      <c r="C345" s="253"/>
      <c r="D345" s="253"/>
      <c r="E345" s="253"/>
      <c r="F345" s="253"/>
      <c r="G345" s="160" t="s">
        <v>90</v>
      </c>
      <c r="H345" s="107"/>
      <c r="I345" s="146">
        <v>200</v>
      </c>
    </row>
    <row r="346" spans="1:9" ht="105">
      <c r="A346" s="275"/>
      <c r="B346" s="228"/>
      <c r="C346" s="228"/>
      <c r="D346" s="228"/>
      <c r="E346" s="228"/>
      <c r="F346" s="228"/>
      <c r="G346" s="160" t="s">
        <v>91</v>
      </c>
      <c r="H346" s="107"/>
      <c r="I346" s="146">
        <v>400</v>
      </c>
    </row>
    <row r="347" spans="1:9" ht="90">
      <c r="A347" s="276"/>
      <c r="B347" s="229"/>
      <c r="C347" s="229"/>
      <c r="D347" s="229"/>
      <c r="E347" s="229"/>
      <c r="F347" s="229"/>
      <c r="G347" s="160" t="s">
        <v>153</v>
      </c>
      <c r="H347" s="107"/>
      <c r="I347" s="146">
        <v>200</v>
      </c>
    </row>
    <row r="348" spans="1:9" ht="15.75" thickBot="1">
      <c r="A348" s="7"/>
      <c r="B348" s="8"/>
      <c r="C348" s="8"/>
      <c r="D348" s="8"/>
      <c r="E348" s="8"/>
      <c r="F348" s="8"/>
      <c r="G348" s="233" t="s">
        <v>20</v>
      </c>
      <c r="H348" s="234"/>
      <c r="I348" s="86">
        <f>SUM(I345:I347)/3</f>
        <v>266.66666666666669</v>
      </c>
    </row>
    <row r="349" spans="1:9" ht="114.75">
      <c r="A349" s="108" t="s">
        <v>81</v>
      </c>
      <c r="B349" s="46"/>
      <c r="C349" s="46"/>
      <c r="D349" s="46"/>
      <c r="E349" s="46"/>
      <c r="F349" s="46"/>
      <c r="G349" s="253"/>
      <c r="H349" s="253"/>
      <c r="I349" s="327"/>
    </row>
    <row r="350" spans="1:9">
      <c r="A350" s="20" t="s">
        <v>11</v>
      </c>
      <c r="B350" s="40"/>
      <c r="C350" s="97">
        <f>'[1]исп.на 01.01.23'!D122</f>
        <v>30000</v>
      </c>
      <c r="D350" s="97">
        <f>'[1]исп.на 01.01.23'!E122</f>
        <v>30000</v>
      </c>
      <c r="E350" s="33">
        <f>C350-D350</f>
        <v>0</v>
      </c>
      <c r="F350" s="33">
        <f>D350/C350*100</f>
        <v>100</v>
      </c>
      <c r="G350" s="228"/>
      <c r="H350" s="228"/>
      <c r="I350" s="328"/>
    </row>
    <row r="351" spans="1:9">
      <c r="A351" s="20" t="s">
        <v>12</v>
      </c>
      <c r="B351" s="40"/>
      <c r="C351" s="33">
        <f>'[1]исп.на 01.01.23'!D123</f>
        <v>30000</v>
      </c>
      <c r="D351" s="33">
        <f>'[1]исп.на 01.01.23'!E123</f>
        <v>30000</v>
      </c>
      <c r="E351" s="33">
        <f t="shared" ref="E351:E353" si="89">C351-D351</f>
        <v>0</v>
      </c>
      <c r="F351" s="33">
        <f t="shared" ref="F351:F353" si="90">D351/C351*100</f>
        <v>100</v>
      </c>
      <c r="G351" s="228"/>
      <c r="H351" s="228"/>
      <c r="I351" s="328"/>
    </row>
    <row r="352" spans="1:9">
      <c r="A352" s="20" t="s">
        <v>13</v>
      </c>
      <c r="B352" s="40"/>
      <c r="C352" s="33"/>
      <c r="D352" s="33"/>
      <c r="E352" s="33">
        <f t="shared" si="89"/>
        <v>0</v>
      </c>
      <c r="F352" s="33" t="e">
        <f t="shared" si="90"/>
        <v>#DIV/0!</v>
      </c>
      <c r="G352" s="228"/>
      <c r="H352" s="228"/>
      <c r="I352" s="328"/>
    </row>
    <row r="353" spans="1:9" ht="15.75" thickBot="1">
      <c r="A353" s="84" t="s">
        <v>14</v>
      </c>
      <c r="B353" s="8"/>
      <c r="C353" s="85"/>
      <c r="D353" s="85"/>
      <c r="E353" s="85">
        <f t="shared" si="89"/>
        <v>0</v>
      </c>
      <c r="F353" s="85" t="e">
        <f t="shared" si="90"/>
        <v>#DIV/0!</v>
      </c>
      <c r="G353" s="229"/>
      <c r="H353" s="229"/>
      <c r="I353" s="329"/>
    </row>
    <row r="354" spans="1:9" ht="105">
      <c r="A354" s="282"/>
      <c r="B354" s="253"/>
      <c r="C354" s="253"/>
      <c r="D354" s="253"/>
      <c r="E354" s="253"/>
      <c r="F354" s="253"/>
      <c r="G354" s="160" t="s">
        <v>246</v>
      </c>
      <c r="H354" s="107"/>
      <c r="I354" s="146">
        <v>625</v>
      </c>
    </row>
    <row r="355" spans="1:9" ht="90">
      <c r="A355" s="275"/>
      <c r="B355" s="228"/>
      <c r="C355" s="228"/>
      <c r="D355" s="228"/>
      <c r="E355" s="228"/>
      <c r="F355" s="228"/>
      <c r="G355" s="161" t="s">
        <v>92</v>
      </c>
      <c r="H355" s="40"/>
      <c r="I355" s="41">
        <v>625</v>
      </c>
    </row>
    <row r="356" spans="1:9" ht="90">
      <c r="A356" s="275"/>
      <c r="B356" s="228"/>
      <c r="C356" s="228"/>
      <c r="D356" s="228"/>
      <c r="E356" s="228"/>
      <c r="F356" s="228"/>
      <c r="G356" s="162" t="s">
        <v>93</v>
      </c>
      <c r="H356" s="163"/>
      <c r="I356" s="164">
        <v>0</v>
      </c>
    </row>
    <row r="357" spans="1:9" ht="105">
      <c r="A357" s="276"/>
      <c r="B357" s="229"/>
      <c r="C357" s="229"/>
      <c r="D357" s="229"/>
      <c r="E357" s="229"/>
      <c r="F357" s="229"/>
      <c r="G357" s="43" t="s">
        <v>154</v>
      </c>
      <c r="H357" s="40"/>
      <c r="I357" s="49">
        <v>100</v>
      </c>
    </row>
    <row r="358" spans="1:9" ht="15.75" thickBot="1">
      <c r="A358" s="109"/>
      <c r="B358" s="77"/>
      <c r="C358" s="77"/>
      <c r="D358" s="77"/>
      <c r="E358" s="77"/>
      <c r="F358" s="77"/>
      <c r="G358" s="235" t="s">
        <v>20</v>
      </c>
      <c r="H358" s="236"/>
      <c r="I358" s="165">
        <f>SUM(I354:I357)/4</f>
        <v>337.5</v>
      </c>
    </row>
    <row r="359" spans="1:9" ht="100.5">
      <c r="A359" s="108" t="s">
        <v>82</v>
      </c>
      <c r="B359" s="46"/>
      <c r="C359" s="46"/>
      <c r="D359" s="46"/>
      <c r="E359" s="46"/>
      <c r="F359" s="46"/>
      <c r="G359" s="364"/>
      <c r="H359" s="364"/>
      <c r="I359" s="360"/>
    </row>
    <row r="360" spans="1:9">
      <c r="A360" s="20" t="s">
        <v>11</v>
      </c>
      <c r="B360" s="40"/>
      <c r="C360" s="97">
        <f>'[1]исп.на 01.01.23'!D124</f>
        <v>55000</v>
      </c>
      <c r="D360" s="97">
        <f>'[1]исп.на 01.01.23'!E124</f>
        <v>55000</v>
      </c>
      <c r="E360" s="33">
        <f>C360-D360</f>
        <v>0</v>
      </c>
      <c r="F360" s="33">
        <f>D360/C360*100</f>
        <v>100</v>
      </c>
      <c r="G360" s="365"/>
      <c r="H360" s="365"/>
      <c r="I360" s="361"/>
    </row>
    <row r="361" spans="1:9" ht="29.25" customHeight="1">
      <c r="A361" s="20" t="s">
        <v>12</v>
      </c>
      <c r="B361" s="40"/>
      <c r="C361" s="33">
        <f>'[1]исп.на 01.01.23'!D125</f>
        <v>55000</v>
      </c>
      <c r="D361" s="33">
        <f>'[1]исп.на 01.01.23'!E125</f>
        <v>55000</v>
      </c>
      <c r="E361" s="33">
        <f t="shared" ref="E361:E363" si="91">C361-D361</f>
        <v>0</v>
      </c>
      <c r="F361" s="33">
        <f t="shared" ref="F361:F363" si="92">D361/C361*100</f>
        <v>100</v>
      </c>
      <c r="G361" s="365"/>
      <c r="H361" s="365"/>
      <c r="I361" s="361"/>
    </row>
    <row r="362" spans="1:9">
      <c r="A362" s="20" t="s">
        <v>13</v>
      </c>
      <c r="B362" s="40"/>
      <c r="C362" s="33"/>
      <c r="D362" s="33"/>
      <c r="E362" s="33">
        <f t="shared" si="91"/>
        <v>0</v>
      </c>
      <c r="F362" s="33" t="e">
        <f t="shared" si="92"/>
        <v>#DIV/0!</v>
      </c>
      <c r="G362" s="365"/>
      <c r="H362" s="365"/>
      <c r="I362" s="361"/>
    </row>
    <row r="363" spans="1:9" ht="15.75" thickBot="1">
      <c r="A363" s="84" t="s">
        <v>14</v>
      </c>
      <c r="B363" s="8"/>
      <c r="C363" s="85"/>
      <c r="D363" s="85"/>
      <c r="E363" s="85">
        <f t="shared" si="91"/>
        <v>0</v>
      </c>
      <c r="F363" s="85" t="e">
        <f t="shared" si="92"/>
        <v>#DIV/0!</v>
      </c>
      <c r="G363" s="365"/>
      <c r="H363" s="365"/>
      <c r="I363" s="361"/>
    </row>
    <row r="364" spans="1:9" ht="90">
      <c r="A364" s="282"/>
      <c r="B364" s="253"/>
      <c r="C364" s="253"/>
      <c r="D364" s="253"/>
      <c r="E364" s="253"/>
      <c r="F364" s="253"/>
      <c r="G364" s="160" t="s">
        <v>94</v>
      </c>
      <c r="H364" s="40"/>
      <c r="I364" s="49">
        <v>100</v>
      </c>
    </row>
    <row r="365" spans="1:9" ht="75">
      <c r="A365" s="275"/>
      <c r="B365" s="228"/>
      <c r="C365" s="228"/>
      <c r="D365" s="228"/>
      <c r="E365" s="228"/>
      <c r="F365" s="228"/>
      <c r="G365" s="160" t="s">
        <v>95</v>
      </c>
      <c r="H365" s="40"/>
      <c r="I365" s="49">
        <v>100</v>
      </c>
    </row>
    <row r="366" spans="1:9" ht="129" customHeight="1">
      <c r="A366" s="275"/>
      <c r="B366" s="228"/>
      <c r="C366" s="228"/>
      <c r="D366" s="228"/>
      <c r="E366" s="228"/>
      <c r="F366" s="228"/>
      <c r="G366" s="166" t="s">
        <v>96</v>
      </c>
      <c r="H366" s="40"/>
      <c r="I366" s="49">
        <v>600</v>
      </c>
    </row>
    <row r="367" spans="1:9" ht="120">
      <c r="A367" s="276"/>
      <c r="B367" s="229"/>
      <c r="C367" s="229"/>
      <c r="D367" s="229"/>
      <c r="E367" s="229"/>
      <c r="F367" s="229"/>
      <c r="G367" s="39" t="s">
        <v>155</v>
      </c>
      <c r="H367" s="40"/>
      <c r="I367" s="49">
        <v>100</v>
      </c>
    </row>
    <row r="368" spans="1:9" ht="15.75" thickBot="1">
      <c r="A368" s="7"/>
      <c r="B368" s="8"/>
      <c r="C368" s="8"/>
      <c r="D368" s="8"/>
      <c r="E368" s="8"/>
      <c r="F368" s="8"/>
      <c r="G368" s="245" t="s">
        <v>20</v>
      </c>
      <c r="H368" s="242"/>
      <c r="I368" s="86">
        <f>SUM(I364:I367)/4</f>
        <v>225</v>
      </c>
    </row>
    <row r="369" spans="1:9" ht="132">
      <c r="A369" s="80" t="s">
        <v>68</v>
      </c>
      <c r="B369" s="46"/>
      <c r="C369" s="46"/>
      <c r="D369" s="46"/>
      <c r="E369" s="46"/>
      <c r="F369" s="46"/>
      <c r="G369" s="237" t="s">
        <v>50</v>
      </c>
      <c r="H369" s="261"/>
      <c r="I369" s="338">
        <f>I380</f>
        <v>171.33333333333334</v>
      </c>
    </row>
    <row r="370" spans="1:9">
      <c r="A370" s="20" t="s">
        <v>11</v>
      </c>
      <c r="B370" s="40"/>
      <c r="C370" s="97">
        <v>60750</v>
      </c>
      <c r="D370" s="97">
        <v>60750</v>
      </c>
      <c r="E370" s="33">
        <f>C370-D370</f>
        <v>0</v>
      </c>
      <c r="F370" s="33">
        <f>D370/C370*100</f>
        <v>100</v>
      </c>
      <c r="G370" s="345"/>
      <c r="H370" s="263"/>
      <c r="I370" s="336"/>
    </row>
    <row r="371" spans="1:9" ht="19.5" customHeight="1">
      <c r="A371" s="20" t="s">
        <v>12</v>
      </c>
      <c r="B371" s="40"/>
      <c r="C371" s="97">
        <v>60750</v>
      </c>
      <c r="D371" s="97">
        <v>60750</v>
      </c>
      <c r="E371" s="33">
        <f t="shared" ref="E371:E373" si="93">C371-D371</f>
        <v>0</v>
      </c>
      <c r="F371" s="33">
        <f t="shared" ref="F371:F373" si="94">D371/C371*100</f>
        <v>100</v>
      </c>
      <c r="G371" s="345"/>
      <c r="H371" s="263"/>
      <c r="I371" s="336"/>
    </row>
    <row r="372" spans="1:9">
      <c r="A372" s="20" t="s">
        <v>13</v>
      </c>
      <c r="B372" s="40"/>
      <c r="C372" s="97"/>
      <c r="D372" s="97"/>
      <c r="E372" s="33">
        <f t="shared" si="93"/>
        <v>0</v>
      </c>
      <c r="F372" s="33" t="e">
        <f t="shared" si="94"/>
        <v>#DIV/0!</v>
      </c>
      <c r="G372" s="345"/>
      <c r="H372" s="263"/>
      <c r="I372" s="336"/>
    </row>
    <row r="373" spans="1:9" ht="15.75" thickBot="1">
      <c r="A373" s="84" t="s">
        <v>14</v>
      </c>
      <c r="B373" s="8"/>
      <c r="C373" s="135"/>
      <c r="D373" s="135"/>
      <c r="E373" s="85">
        <f t="shared" si="93"/>
        <v>0</v>
      </c>
      <c r="F373" s="85" t="e">
        <f t="shared" si="94"/>
        <v>#DIV/0!</v>
      </c>
      <c r="G373" s="346"/>
      <c r="H373" s="347"/>
      <c r="I373" s="343"/>
    </row>
    <row r="374" spans="1:9" ht="135">
      <c r="A374" s="282"/>
      <c r="B374" s="253"/>
      <c r="C374" s="253"/>
      <c r="D374" s="253"/>
      <c r="E374" s="253"/>
      <c r="F374" s="253"/>
      <c r="G374" s="167" t="s">
        <v>131</v>
      </c>
      <c r="H374" s="41"/>
      <c r="I374" s="49">
        <v>0</v>
      </c>
    </row>
    <row r="375" spans="1:9" ht="195">
      <c r="A375" s="275"/>
      <c r="B375" s="228"/>
      <c r="C375" s="228"/>
      <c r="D375" s="228"/>
      <c r="E375" s="228"/>
      <c r="F375" s="228"/>
      <c r="G375" s="168" t="s">
        <v>132</v>
      </c>
      <c r="H375" s="41"/>
      <c r="I375" s="49">
        <v>633</v>
      </c>
    </row>
    <row r="376" spans="1:9" ht="135">
      <c r="A376" s="275"/>
      <c r="B376" s="228"/>
      <c r="C376" s="228"/>
      <c r="D376" s="228"/>
      <c r="E376" s="228"/>
      <c r="F376" s="228"/>
      <c r="G376" s="124" t="s">
        <v>133</v>
      </c>
      <c r="H376" s="41"/>
      <c r="I376" s="49">
        <v>50</v>
      </c>
    </row>
    <row r="377" spans="1:9" ht="122.25" customHeight="1">
      <c r="A377" s="275"/>
      <c r="B377" s="228"/>
      <c r="C377" s="228"/>
      <c r="D377" s="228"/>
      <c r="E377" s="228"/>
      <c r="F377" s="228"/>
      <c r="G377" s="40" t="s">
        <v>134</v>
      </c>
      <c r="H377" s="41"/>
      <c r="I377" s="49">
        <v>100</v>
      </c>
    </row>
    <row r="378" spans="1:9" ht="75">
      <c r="A378" s="275"/>
      <c r="B378" s="228"/>
      <c r="C378" s="228"/>
      <c r="D378" s="228"/>
      <c r="E378" s="228"/>
      <c r="F378" s="228"/>
      <c r="G378" s="40" t="s">
        <v>135</v>
      </c>
      <c r="H378" s="41"/>
      <c r="I378" s="49">
        <v>100</v>
      </c>
    </row>
    <row r="379" spans="1:9" ht="90">
      <c r="A379" s="275"/>
      <c r="B379" s="228"/>
      <c r="C379" s="228"/>
      <c r="D379" s="228"/>
      <c r="E379" s="228"/>
      <c r="F379" s="228"/>
      <c r="G379" s="40" t="s">
        <v>136</v>
      </c>
      <c r="H379" s="41"/>
      <c r="I379" s="49">
        <v>145</v>
      </c>
    </row>
    <row r="380" spans="1:9" ht="15.75" thickBot="1">
      <c r="A380" s="7"/>
      <c r="B380" s="8"/>
      <c r="C380" s="8"/>
      <c r="D380" s="8"/>
      <c r="E380" s="8"/>
      <c r="F380" s="8"/>
      <c r="G380" s="245" t="s">
        <v>51</v>
      </c>
      <c r="H380" s="242"/>
      <c r="I380" s="86">
        <f>SUM(I374:I379)/6</f>
        <v>171.33333333333334</v>
      </c>
    </row>
    <row r="381" spans="1:9" ht="148.5">
      <c r="A381" s="169" t="s">
        <v>52</v>
      </c>
      <c r="B381" s="54"/>
      <c r="C381" s="54"/>
      <c r="D381" s="54"/>
      <c r="E381" s="54"/>
      <c r="F381" s="54"/>
      <c r="G381" s="237" t="s">
        <v>53</v>
      </c>
      <c r="H381" s="238"/>
      <c r="I381" s="352">
        <f>I389</f>
        <v>0</v>
      </c>
    </row>
    <row r="382" spans="1:9">
      <c r="A382" s="20" t="s">
        <v>11</v>
      </c>
      <c r="B382" s="40"/>
      <c r="C382" s="97">
        <v>685815.43</v>
      </c>
      <c r="D382" s="97">
        <v>0</v>
      </c>
      <c r="E382" s="33">
        <f>C382-D382</f>
        <v>685815.43</v>
      </c>
      <c r="F382" s="33">
        <f>D382/C382*100</f>
        <v>0</v>
      </c>
      <c r="G382" s="239"/>
      <c r="H382" s="240"/>
      <c r="I382" s="353"/>
    </row>
    <row r="383" spans="1:9">
      <c r="A383" s="20" t="s">
        <v>12</v>
      </c>
      <c r="B383" s="40"/>
      <c r="C383" s="97">
        <v>76000</v>
      </c>
      <c r="D383" s="97">
        <v>0</v>
      </c>
      <c r="E383" s="33">
        <f t="shared" ref="E383:E385" si="95">C383-D383</f>
        <v>76000</v>
      </c>
      <c r="F383" s="33">
        <f t="shared" ref="F383:F385" si="96">D383/C383*100</f>
        <v>0</v>
      </c>
      <c r="G383" s="239"/>
      <c r="H383" s="240"/>
      <c r="I383" s="353"/>
    </row>
    <row r="384" spans="1:9">
      <c r="A384" s="20" t="s">
        <v>13</v>
      </c>
      <c r="B384" s="40"/>
      <c r="C384" s="97">
        <v>609815.43000000005</v>
      </c>
      <c r="D384" s="97">
        <v>0</v>
      </c>
      <c r="E384" s="33">
        <f t="shared" si="95"/>
        <v>609815.43000000005</v>
      </c>
      <c r="F384" s="33">
        <f t="shared" si="96"/>
        <v>0</v>
      </c>
      <c r="G384" s="239"/>
      <c r="H384" s="240"/>
      <c r="I384" s="353"/>
    </row>
    <row r="385" spans="1:9" ht="15.75" thickBot="1">
      <c r="A385" s="84" t="s">
        <v>14</v>
      </c>
      <c r="B385" s="8"/>
      <c r="C385" s="135">
        <v>0</v>
      </c>
      <c r="D385" s="135">
        <v>0</v>
      </c>
      <c r="E385" s="85">
        <f t="shared" si="95"/>
        <v>0</v>
      </c>
      <c r="F385" s="85" t="e">
        <f t="shared" si="96"/>
        <v>#DIV/0!</v>
      </c>
      <c r="G385" s="344"/>
      <c r="H385" s="335"/>
      <c r="I385" s="354"/>
    </row>
    <row r="386" spans="1:9" ht="93.75" customHeight="1">
      <c r="A386" s="290"/>
      <c r="B386" s="300"/>
      <c r="C386" s="300"/>
      <c r="D386" s="300"/>
      <c r="E386" s="300"/>
      <c r="F386" s="300"/>
      <c r="G386" s="39" t="s">
        <v>235</v>
      </c>
      <c r="H386" s="50"/>
      <c r="I386" s="51">
        <v>0</v>
      </c>
    </row>
    <row r="387" spans="1:9" ht="103.5" customHeight="1">
      <c r="A387" s="278"/>
      <c r="B387" s="231"/>
      <c r="C387" s="231"/>
      <c r="D387" s="231"/>
      <c r="E387" s="231"/>
      <c r="F387" s="231"/>
      <c r="G387" s="39" t="s">
        <v>236</v>
      </c>
      <c r="H387" s="50"/>
      <c r="I387" s="51">
        <v>0</v>
      </c>
    </row>
    <row r="388" spans="1:9" ht="90">
      <c r="A388" s="279"/>
      <c r="B388" s="232"/>
      <c r="C388" s="232"/>
      <c r="D388" s="232"/>
      <c r="E388" s="232"/>
      <c r="F388" s="232"/>
      <c r="G388" s="39" t="s">
        <v>237</v>
      </c>
      <c r="H388" s="50"/>
      <c r="I388" s="51">
        <v>0</v>
      </c>
    </row>
    <row r="389" spans="1:9" ht="15.75" thickBot="1">
      <c r="A389" s="125"/>
      <c r="B389" s="102"/>
      <c r="C389" s="102"/>
      <c r="D389" s="102"/>
      <c r="E389" s="102"/>
      <c r="F389" s="102"/>
      <c r="G389" s="222" t="s">
        <v>53</v>
      </c>
      <c r="H389" s="221"/>
      <c r="I389" s="170">
        <f>SUM(I386:I388)/3</f>
        <v>0</v>
      </c>
    </row>
    <row r="390" spans="1:9" ht="181.5">
      <c r="A390" s="80" t="s">
        <v>84</v>
      </c>
      <c r="B390" s="46"/>
      <c r="C390" s="46"/>
      <c r="D390" s="46"/>
      <c r="E390" s="46"/>
      <c r="F390" s="46"/>
      <c r="G390" s="237" t="s">
        <v>53</v>
      </c>
      <c r="H390" s="261"/>
      <c r="I390" s="338">
        <f>I402</f>
        <v>100</v>
      </c>
    </row>
    <row r="391" spans="1:9" ht="19.5" customHeight="1">
      <c r="A391" s="20" t="s">
        <v>11</v>
      </c>
      <c r="B391" s="40"/>
      <c r="C391" s="97">
        <v>873750</v>
      </c>
      <c r="D391" s="97">
        <v>873750</v>
      </c>
      <c r="E391" s="33">
        <f>C391-D391</f>
        <v>0</v>
      </c>
      <c r="F391" s="33">
        <f>D391/C391*100</f>
        <v>100</v>
      </c>
      <c r="G391" s="345"/>
      <c r="H391" s="263"/>
      <c r="I391" s="336"/>
    </row>
    <row r="392" spans="1:9">
      <c r="A392" s="20" t="s">
        <v>12</v>
      </c>
      <c r="B392" s="40"/>
      <c r="C392" s="97">
        <v>873750</v>
      </c>
      <c r="D392" s="97">
        <v>873750</v>
      </c>
      <c r="E392" s="33">
        <f t="shared" ref="E392:E394" si="97">C392-D392</f>
        <v>0</v>
      </c>
      <c r="F392" s="33">
        <f t="shared" ref="F392:F394" si="98">D392/C392*100</f>
        <v>100</v>
      </c>
      <c r="G392" s="345"/>
      <c r="H392" s="263"/>
      <c r="I392" s="336"/>
    </row>
    <row r="393" spans="1:9">
      <c r="A393" s="20" t="s">
        <v>13</v>
      </c>
      <c r="B393" s="40"/>
      <c r="C393" s="97">
        <v>0</v>
      </c>
      <c r="D393" s="97">
        <v>0</v>
      </c>
      <c r="E393" s="33">
        <f t="shared" si="97"/>
        <v>0</v>
      </c>
      <c r="F393" s="33" t="e">
        <f t="shared" si="98"/>
        <v>#DIV/0!</v>
      </c>
      <c r="G393" s="345"/>
      <c r="H393" s="263"/>
      <c r="I393" s="336"/>
    </row>
    <row r="394" spans="1:9" s="2" customFormat="1" ht="18" customHeight="1">
      <c r="A394" s="27" t="s">
        <v>14</v>
      </c>
      <c r="B394" s="77"/>
      <c r="C394" s="171">
        <v>0</v>
      </c>
      <c r="D394" s="171">
        <v>0</v>
      </c>
      <c r="E394" s="99">
        <f t="shared" si="97"/>
        <v>0</v>
      </c>
      <c r="F394" s="99" t="e">
        <f t="shared" si="98"/>
        <v>#DIV/0!</v>
      </c>
      <c r="G394" s="345"/>
      <c r="H394" s="263"/>
      <c r="I394" s="336"/>
    </row>
    <row r="395" spans="1:9" ht="135">
      <c r="A395" s="172"/>
      <c r="B395" s="172"/>
      <c r="C395" s="172"/>
      <c r="D395" s="172"/>
      <c r="E395" s="172"/>
      <c r="F395" s="172"/>
      <c r="G395" s="172" t="s">
        <v>122</v>
      </c>
      <c r="H395" s="173"/>
      <c r="I395" s="173">
        <v>100</v>
      </c>
    </row>
    <row r="396" spans="1:9" ht="135">
      <c r="A396" s="172"/>
      <c r="B396" s="172"/>
      <c r="C396" s="172"/>
      <c r="D396" s="172"/>
      <c r="E396" s="172"/>
      <c r="F396" s="172"/>
      <c r="G396" s="172" t="s">
        <v>123</v>
      </c>
      <c r="H396" s="173"/>
      <c r="I396" s="173">
        <v>100</v>
      </c>
    </row>
    <row r="397" spans="1:9" ht="120">
      <c r="A397" s="172"/>
      <c r="B397" s="172"/>
      <c r="C397" s="172"/>
      <c r="D397" s="172"/>
      <c r="E397" s="172"/>
      <c r="F397" s="172"/>
      <c r="G397" s="174" t="s">
        <v>124</v>
      </c>
      <c r="H397" s="173"/>
      <c r="I397" s="173">
        <v>100</v>
      </c>
    </row>
    <row r="398" spans="1:9" ht="120">
      <c r="A398" s="172"/>
      <c r="B398" s="172"/>
      <c r="C398" s="172"/>
      <c r="D398" s="172"/>
      <c r="E398" s="172"/>
      <c r="F398" s="172"/>
      <c r="G398" s="175" t="s">
        <v>125</v>
      </c>
      <c r="H398" s="173"/>
      <c r="I398" s="173">
        <v>100</v>
      </c>
    </row>
    <row r="399" spans="1:9" ht="120">
      <c r="A399" s="291"/>
      <c r="B399" s="291"/>
      <c r="C399" s="291"/>
      <c r="D399" s="291"/>
      <c r="E399" s="291"/>
      <c r="F399" s="291"/>
      <c r="G399" s="175" t="s">
        <v>126</v>
      </c>
      <c r="H399" s="173"/>
      <c r="I399" s="173">
        <v>100</v>
      </c>
    </row>
    <row r="400" spans="1:9" ht="60">
      <c r="A400" s="291"/>
      <c r="B400" s="291"/>
      <c r="C400" s="291"/>
      <c r="D400" s="291"/>
      <c r="E400" s="291"/>
      <c r="F400" s="291"/>
      <c r="G400" s="175" t="s">
        <v>127</v>
      </c>
      <c r="H400" s="173"/>
      <c r="I400" s="173">
        <v>100</v>
      </c>
    </row>
    <row r="401" spans="1:9" ht="135">
      <c r="A401" s="291"/>
      <c r="B401" s="291"/>
      <c r="C401" s="291"/>
      <c r="D401" s="291"/>
      <c r="E401" s="291"/>
      <c r="F401" s="291"/>
      <c r="G401" s="175" t="s">
        <v>128</v>
      </c>
      <c r="H401" s="173"/>
      <c r="I401" s="173">
        <v>100</v>
      </c>
    </row>
    <row r="402" spans="1:9" ht="15.75" thickBot="1">
      <c r="A402" s="7"/>
      <c r="B402" s="8"/>
      <c r="C402" s="8"/>
      <c r="D402" s="8"/>
      <c r="E402" s="8"/>
      <c r="F402" s="8"/>
      <c r="G402" s="233" t="s">
        <v>53</v>
      </c>
      <c r="H402" s="234"/>
      <c r="I402" s="176">
        <f>SUM(I395:I401)/7</f>
        <v>100</v>
      </c>
    </row>
    <row r="403" spans="1:9" ht="115.5">
      <c r="A403" s="169" t="s">
        <v>54</v>
      </c>
      <c r="B403" s="46"/>
      <c r="C403" s="46"/>
      <c r="D403" s="46"/>
      <c r="E403" s="46"/>
      <c r="F403" s="46"/>
      <c r="G403" s="237" t="s">
        <v>53</v>
      </c>
      <c r="H403" s="261"/>
      <c r="I403" s="339">
        <v>100</v>
      </c>
    </row>
    <row r="404" spans="1:9">
      <c r="A404" s="20" t="s">
        <v>11</v>
      </c>
      <c r="B404" s="40"/>
      <c r="C404" s="97">
        <v>12637590</v>
      </c>
      <c r="D404" s="97">
        <v>12637590</v>
      </c>
      <c r="E404" s="33">
        <f t="shared" ref="E404:E407" si="99">C404-D404</f>
        <v>0</v>
      </c>
      <c r="F404" s="33">
        <f>D404/C404*100</f>
        <v>100</v>
      </c>
      <c r="G404" s="345"/>
      <c r="H404" s="263"/>
      <c r="I404" s="340"/>
    </row>
    <row r="405" spans="1:9">
      <c r="A405" s="20" t="s">
        <v>12</v>
      </c>
      <c r="B405" s="40"/>
      <c r="C405" s="97">
        <v>2684780.28</v>
      </c>
      <c r="D405" s="97">
        <v>2684780.28</v>
      </c>
      <c r="E405" s="33">
        <f t="shared" si="99"/>
        <v>0</v>
      </c>
      <c r="F405" s="33">
        <f t="shared" ref="F405:F407" si="100">D405/C405*100</f>
        <v>100</v>
      </c>
      <c r="G405" s="345"/>
      <c r="H405" s="263"/>
      <c r="I405" s="340"/>
    </row>
    <row r="406" spans="1:9">
      <c r="A406" s="20" t="s">
        <v>13</v>
      </c>
      <c r="B406" s="40"/>
      <c r="C406" s="97">
        <v>7037896.1299999999</v>
      </c>
      <c r="D406" s="97">
        <v>7037896.1299999999</v>
      </c>
      <c r="E406" s="33">
        <f t="shared" si="99"/>
        <v>0</v>
      </c>
      <c r="F406" s="33">
        <f t="shared" si="100"/>
        <v>100</v>
      </c>
      <c r="G406" s="345"/>
      <c r="H406" s="263"/>
      <c r="I406" s="340"/>
    </row>
    <row r="407" spans="1:9" ht="15.75" thickBot="1">
      <c r="A407" s="84" t="s">
        <v>14</v>
      </c>
      <c r="B407" s="8"/>
      <c r="C407" s="135">
        <v>2914913.59</v>
      </c>
      <c r="D407" s="135">
        <v>2914913.59</v>
      </c>
      <c r="E407" s="85">
        <f t="shared" si="99"/>
        <v>0</v>
      </c>
      <c r="F407" s="85">
        <f t="shared" si="100"/>
        <v>100</v>
      </c>
      <c r="G407" s="346"/>
      <c r="H407" s="347"/>
      <c r="I407" s="331"/>
    </row>
    <row r="408" spans="1:9" ht="105">
      <c r="A408" s="282"/>
      <c r="B408" s="253"/>
      <c r="C408" s="253"/>
      <c r="D408" s="253"/>
      <c r="E408" s="253"/>
      <c r="F408" s="253"/>
      <c r="G408" s="40" t="s">
        <v>129</v>
      </c>
      <c r="H408" s="40"/>
      <c r="I408" s="49">
        <v>100</v>
      </c>
    </row>
    <row r="409" spans="1:9" ht="75">
      <c r="A409" s="275"/>
      <c r="B409" s="228"/>
      <c r="C409" s="228"/>
      <c r="D409" s="228"/>
      <c r="E409" s="228"/>
      <c r="F409" s="228"/>
      <c r="G409" s="40" t="s">
        <v>130</v>
      </c>
      <c r="H409" s="40"/>
      <c r="I409" s="49">
        <v>100</v>
      </c>
    </row>
    <row r="410" spans="1:9" ht="15.75" thickBot="1">
      <c r="A410" s="7"/>
      <c r="B410" s="8"/>
      <c r="C410" s="8"/>
      <c r="D410" s="8"/>
      <c r="E410" s="8"/>
      <c r="F410" s="8"/>
      <c r="G410" s="233" t="s">
        <v>53</v>
      </c>
      <c r="H410" s="234"/>
      <c r="I410" s="177">
        <f>SUM(I408:I409)/2</f>
        <v>100</v>
      </c>
    </row>
    <row r="411" spans="1:9" ht="267.75">
      <c r="A411" s="178" t="s">
        <v>55</v>
      </c>
      <c r="B411" s="179"/>
      <c r="C411" s="179"/>
      <c r="D411" s="179"/>
      <c r="E411" s="179"/>
      <c r="F411" s="179"/>
      <c r="G411" s="348" t="s">
        <v>53</v>
      </c>
      <c r="H411" s="349"/>
      <c r="I411" s="341">
        <f>I418</f>
        <v>100</v>
      </c>
    </row>
    <row r="412" spans="1:9">
      <c r="A412" s="20" t="s">
        <v>11</v>
      </c>
      <c r="B412" s="40"/>
      <c r="C412" s="97">
        <v>9453950</v>
      </c>
      <c r="D412" s="97">
        <v>9453948.6699999999</v>
      </c>
      <c r="E412" s="33">
        <f>C412-D412</f>
        <v>1.3300000000745058</v>
      </c>
      <c r="F412" s="33">
        <f>D412/C412*100</f>
        <v>99.999985931806279</v>
      </c>
      <c r="G412" s="350"/>
      <c r="H412" s="351"/>
      <c r="I412" s="342"/>
    </row>
    <row r="413" spans="1:9">
      <c r="A413" s="20" t="s">
        <v>12</v>
      </c>
      <c r="B413" s="40"/>
      <c r="C413" s="97">
        <v>9453950</v>
      </c>
      <c r="D413" s="97">
        <v>9453948.6699999999</v>
      </c>
      <c r="E413" s="33">
        <f>C413-D413</f>
        <v>1.3300000000745058</v>
      </c>
      <c r="F413" s="33">
        <f>D413/C413*100</f>
        <v>99.999985931806279</v>
      </c>
      <c r="G413" s="350"/>
      <c r="H413" s="351"/>
      <c r="I413" s="342"/>
    </row>
    <row r="414" spans="1:9" ht="15.75" thickBot="1">
      <c r="A414" s="20" t="s">
        <v>13</v>
      </c>
      <c r="B414" s="40"/>
      <c r="C414" s="97">
        <v>0</v>
      </c>
      <c r="D414" s="97">
        <v>0</v>
      </c>
      <c r="E414" s="33">
        <f>C414-D414</f>
        <v>0</v>
      </c>
      <c r="F414" s="33" t="e">
        <f>D414/C414*100</f>
        <v>#DIV/0!</v>
      </c>
      <c r="G414" s="350"/>
      <c r="H414" s="351"/>
      <c r="I414" s="342"/>
    </row>
    <row r="415" spans="1:9" ht="90">
      <c r="A415" s="282"/>
      <c r="B415" s="253"/>
      <c r="C415" s="253"/>
      <c r="D415" s="253"/>
      <c r="E415" s="253"/>
      <c r="F415" s="253"/>
      <c r="G415" s="40" t="s">
        <v>101</v>
      </c>
      <c r="H415" s="41"/>
      <c r="I415" s="49">
        <v>100</v>
      </c>
    </row>
    <row r="416" spans="1:9" ht="90">
      <c r="A416" s="275"/>
      <c r="B416" s="228"/>
      <c r="C416" s="228"/>
      <c r="D416" s="228"/>
      <c r="E416" s="228"/>
      <c r="F416" s="228"/>
      <c r="G416" s="40" t="s">
        <v>102</v>
      </c>
      <c r="H416" s="50"/>
      <c r="I416" s="51">
        <v>100</v>
      </c>
    </row>
    <row r="417" spans="1:9" ht="75.75" thickBot="1">
      <c r="A417" s="292"/>
      <c r="B417" s="301"/>
      <c r="C417" s="301"/>
      <c r="D417" s="301"/>
      <c r="E417" s="301"/>
      <c r="F417" s="301"/>
      <c r="G417" s="8" t="s">
        <v>103</v>
      </c>
      <c r="H417" s="180"/>
      <c r="I417" s="181">
        <v>100</v>
      </c>
    </row>
    <row r="418" spans="1:9" ht="15.75" thickBot="1">
      <c r="A418" s="182"/>
      <c r="B418" s="182"/>
      <c r="C418" s="182"/>
      <c r="D418" s="182"/>
      <c r="E418" s="182"/>
      <c r="F418" s="182"/>
      <c r="G418" s="355" t="s">
        <v>53</v>
      </c>
      <c r="H418" s="356"/>
      <c r="I418" s="183">
        <f>(I415+I416+I417)/3</f>
        <v>100</v>
      </c>
    </row>
    <row r="419" spans="1:9" ht="115.5">
      <c r="A419" s="80" t="s">
        <v>85</v>
      </c>
      <c r="B419" s="46"/>
      <c r="C419" s="46"/>
      <c r="D419" s="46"/>
      <c r="E419" s="46"/>
      <c r="F419" s="46"/>
      <c r="G419" s="237" t="s">
        <v>53</v>
      </c>
      <c r="H419" s="261"/>
      <c r="I419" s="338">
        <f>I434</f>
        <v>100</v>
      </c>
    </row>
    <row r="420" spans="1:9">
      <c r="A420" s="20" t="s">
        <v>11</v>
      </c>
      <c r="B420" s="40"/>
      <c r="C420" s="97">
        <v>18314739</v>
      </c>
      <c r="D420" s="97">
        <v>13209613.300000001</v>
      </c>
      <c r="E420" s="33">
        <f>C420-D420</f>
        <v>5105125.6999999993</v>
      </c>
      <c r="F420" s="33">
        <f>D420/C420*100</f>
        <v>72.125588576501158</v>
      </c>
      <c r="G420" s="345"/>
      <c r="H420" s="263"/>
      <c r="I420" s="336"/>
    </row>
    <row r="421" spans="1:9">
      <c r="A421" s="20" t="s">
        <v>12</v>
      </c>
      <c r="B421" s="40"/>
      <c r="C421" s="97">
        <v>18119629</v>
      </c>
      <c r="D421" s="97">
        <v>13099628.9</v>
      </c>
      <c r="E421" s="33">
        <f t="shared" ref="E421:E423" si="101">C421-D421</f>
        <v>5020000.0999999996</v>
      </c>
      <c r="F421" s="33">
        <f t="shared" ref="F421:F423" si="102">D421/C421*100</f>
        <v>72.295237943337582</v>
      </c>
      <c r="G421" s="345"/>
      <c r="H421" s="263"/>
      <c r="I421" s="336"/>
    </row>
    <row r="422" spans="1:9">
      <c r="A422" s="20" t="s">
        <v>13</v>
      </c>
      <c r="B422" s="40"/>
      <c r="C422" s="97">
        <v>195110</v>
      </c>
      <c r="D422" s="97">
        <v>109984.4</v>
      </c>
      <c r="E422" s="33">
        <f t="shared" si="101"/>
        <v>85125.6</v>
      </c>
      <c r="F422" s="33">
        <f t="shared" si="102"/>
        <v>56.370457690533534</v>
      </c>
      <c r="G422" s="345"/>
      <c r="H422" s="263"/>
      <c r="I422" s="336"/>
    </row>
    <row r="423" spans="1:9" ht="15.75" thickBot="1">
      <c r="A423" s="84" t="s">
        <v>14</v>
      </c>
      <c r="B423" s="8"/>
      <c r="C423" s="135"/>
      <c r="D423" s="135"/>
      <c r="E423" s="85">
        <f t="shared" si="101"/>
        <v>0</v>
      </c>
      <c r="F423" s="85" t="e">
        <f t="shared" si="102"/>
        <v>#DIV/0!</v>
      </c>
      <c r="G423" s="346"/>
      <c r="H423" s="347"/>
      <c r="I423" s="343"/>
    </row>
    <row r="424" spans="1:9" ht="90">
      <c r="A424" s="141"/>
      <c r="B424" s="81"/>
      <c r="C424" s="81"/>
      <c r="D424" s="81"/>
      <c r="E424" s="81"/>
      <c r="F424" s="81"/>
      <c r="G424" s="40" t="s">
        <v>225</v>
      </c>
      <c r="H424" s="40"/>
      <c r="I424" s="49">
        <v>100</v>
      </c>
    </row>
    <row r="425" spans="1:9" ht="90">
      <c r="A425" s="110"/>
      <c r="B425" s="18"/>
      <c r="C425" s="18"/>
      <c r="D425" s="18"/>
      <c r="E425" s="18"/>
      <c r="F425" s="18"/>
      <c r="G425" s="40" t="s">
        <v>226</v>
      </c>
      <c r="H425" s="40"/>
      <c r="I425" s="49">
        <v>100</v>
      </c>
    </row>
    <row r="426" spans="1:9" ht="90">
      <c r="A426" s="110"/>
      <c r="B426" s="18"/>
      <c r="C426" s="18"/>
      <c r="D426" s="18"/>
      <c r="E426" s="18"/>
      <c r="F426" s="18"/>
      <c r="G426" s="40" t="s">
        <v>227</v>
      </c>
      <c r="H426" s="40"/>
      <c r="I426" s="49">
        <v>100</v>
      </c>
    </row>
    <row r="427" spans="1:9" ht="90">
      <c r="A427" s="110"/>
      <c r="B427" s="18"/>
      <c r="C427" s="18"/>
      <c r="D427" s="18"/>
      <c r="E427" s="18"/>
      <c r="F427" s="18"/>
      <c r="G427" s="40" t="s">
        <v>228</v>
      </c>
      <c r="H427" s="40"/>
      <c r="I427" s="49">
        <v>100</v>
      </c>
    </row>
    <row r="428" spans="1:9" ht="105">
      <c r="A428" s="110"/>
      <c r="B428" s="18"/>
      <c r="C428" s="18"/>
      <c r="D428" s="18"/>
      <c r="E428" s="18"/>
      <c r="F428" s="18"/>
      <c r="G428" s="40" t="s">
        <v>229</v>
      </c>
      <c r="H428" s="40"/>
      <c r="I428" s="49">
        <v>100</v>
      </c>
    </row>
    <row r="429" spans="1:9" ht="150">
      <c r="A429" s="110"/>
      <c r="B429" s="18"/>
      <c r="C429" s="18"/>
      <c r="D429" s="18"/>
      <c r="E429" s="18"/>
      <c r="F429" s="18"/>
      <c r="G429" s="40" t="s">
        <v>230</v>
      </c>
      <c r="H429" s="40"/>
      <c r="I429" s="49">
        <v>100</v>
      </c>
    </row>
    <row r="430" spans="1:9" ht="135">
      <c r="A430" s="110"/>
      <c r="B430" s="18"/>
      <c r="C430" s="18"/>
      <c r="D430" s="18"/>
      <c r="E430" s="18"/>
      <c r="F430" s="18"/>
      <c r="G430" s="40" t="s">
        <v>231</v>
      </c>
      <c r="H430" s="40"/>
      <c r="I430" s="49">
        <v>100</v>
      </c>
    </row>
    <row r="431" spans="1:9" ht="120">
      <c r="A431" s="110"/>
      <c r="B431" s="18"/>
      <c r="C431" s="18"/>
      <c r="D431" s="18"/>
      <c r="E431" s="18"/>
      <c r="F431" s="18"/>
      <c r="G431" s="40" t="s">
        <v>232</v>
      </c>
      <c r="H431" s="40"/>
      <c r="I431" s="49">
        <v>100</v>
      </c>
    </row>
    <row r="432" spans="1:9" ht="108.75" customHeight="1">
      <c r="A432" s="111"/>
      <c r="B432" s="17"/>
      <c r="C432" s="17"/>
      <c r="D432" s="17"/>
      <c r="E432" s="17"/>
      <c r="F432" s="17"/>
      <c r="G432" s="39" t="s">
        <v>233</v>
      </c>
      <c r="H432" s="40"/>
      <c r="I432" s="184">
        <v>100</v>
      </c>
    </row>
    <row r="433" spans="1:9" ht="105">
      <c r="A433" s="111"/>
      <c r="B433" s="17"/>
      <c r="C433" s="17"/>
      <c r="D433" s="17"/>
      <c r="E433" s="17"/>
      <c r="F433" s="17"/>
      <c r="G433" s="39" t="s">
        <v>234</v>
      </c>
      <c r="H433" s="40"/>
      <c r="I433" s="184">
        <v>100</v>
      </c>
    </row>
    <row r="434" spans="1:9" ht="15.75" thickBot="1">
      <c r="A434" s="111"/>
      <c r="B434" s="17"/>
      <c r="C434" s="17"/>
      <c r="D434" s="17"/>
      <c r="E434" s="17"/>
      <c r="F434" s="17"/>
      <c r="G434" s="185" t="s">
        <v>53</v>
      </c>
      <c r="H434" s="40"/>
      <c r="I434" s="184">
        <f>(I424+I425+I426+I427+I428+I429+I431+I430+I432+I433)/10</f>
        <v>100</v>
      </c>
    </row>
    <row r="435" spans="1:9" ht="115.5">
      <c r="A435" s="80" t="s">
        <v>86</v>
      </c>
      <c r="B435" s="46"/>
      <c r="C435" s="46"/>
      <c r="D435" s="46"/>
      <c r="E435" s="46"/>
      <c r="F435" s="46"/>
      <c r="G435" s="237" t="s">
        <v>53</v>
      </c>
      <c r="H435" s="261"/>
      <c r="I435" s="338">
        <f>I444</f>
        <v>63</v>
      </c>
    </row>
    <row r="436" spans="1:9">
      <c r="A436" s="20" t="s">
        <v>11</v>
      </c>
      <c r="B436" s="40"/>
      <c r="C436" s="97">
        <v>27550464</v>
      </c>
      <c r="D436" s="97">
        <v>16407194.32</v>
      </c>
      <c r="E436" s="33">
        <f t="shared" ref="E436:E439" si="103">C436-D436</f>
        <v>11143269.68</v>
      </c>
      <c r="F436" s="33">
        <f t="shared" ref="F436:F439" si="104">D436/C436*100</f>
        <v>59.553241353757237</v>
      </c>
      <c r="G436" s="345"/>
      <c r="H436" s="263"/>
      <c r="I436" s="336"/>
    </row>
    <row r="437" spans="1:9">
      <c r="A437" s="20" t="s">
        <v>12</v>
      </c>
      <c r="B437" s="40"/>
      <c r="C437" s="97">
        <v>27550464</v>
      </c>
      <c r="D437" s="97">
        <v>16407194.32</v>
      </c>
      <c r="E437" s="33">
        <f t="shared" si="103"/>
        <v>11143269.68</v>
      </c>
      <c r="F437" s="33">
        <f t="shared" si="104"/>
        <v>59.553241353757237</v>
      </c>
      <c r="G437" s="345"/>
      <c r="H437" s="263"/>
      <c r="I437" s="336"/>
    </row>
    <row r="438" spans="1:9">
      <c r="A438" s="20" t="s">
        <v>13</v>
      </c>
      <c r="B438" s="40"/>
      <c r="C438" s="97">
        <v>0</v>
      </c>
      <c r="D438" s="97">
        <v>0</v>
      </c>
      <c r="E438" s="33">
        <f t="shared" si="103"/>
        <v>0</v>
      </c>
      <c r="F438" s="33" t="e">
        <f t="shared" si="104"/>
        <v>#DIV/0!</v>
      </c>
      <c r="G438" s="345"/>
      <c r="H438" s="263"/>
      <c r="I438" s="336"/>
    </row>
    <row r="439" spans="1:9" ht="44.25" customHeight="1" thickBot="1">
      <c r="A439" s="84" t="s">
        <v>14</v>
      </c>
      <c r="B439" s="8"/>
      <c r="C439" s="135"/>
      <c r="D439" s="135"/>
      <c r="E439" s="85">
        <f t="shared" si="103"/>
        <v>0</v>
      </c>
      <c r="F439" s="85" t="e">
        <f t="shared" si="104"/>
        <v>#DIV/0!</v>
      </c>
      <c r="G439" s="346"/>
      <c r="H439" s="347"/>
      <c r="I439" s="343"/>
    </row>
    <row r="440" spans="1:9" ht="45">
      <c r="A440" s="186"/>
      <c r="B440" s="187"/>
      <c r="C440" s="187"/>
      <c r="D440" s="187"/>
      <c r="E440" s="187"/>
      <c r="F440" s="187"/>
      <c r="G440" s="40" t="s">
        <v>97</v>
      </c>
      <c r="H440" s="40"/>
      <c r="I440" s="49">
        <v>25</v>
      </c>
    </row>
    <row r="441" spans="1:9" ht="45">
      <c r="A441" s="5"/>
      <c r="B441" s="4"/>
      <c r="C441" s="4"/>
      <c r="D441" s="4"/>
      <c r="E441" s="4"/>
      <c r="F441" s="4"/>
      <c r="G441" s="40" t="s">
        <v>98</v>
      </c>
      <c r="H441" s="40"/>
      <c r="I441" s="49">
        <v>0</v>
      </c>
    </row>
    <row r="442" spans="1:9" ht="45">
      <c r="A442" s="5"/>
      <c r="B442" s="4"/>
      <c r="C442" s="4"/>
      <c r="D442" s="4"/>
      <c r="E442" s="4"/>
      <c r="F442" s="4"/>
      <c r="G442" s="40" t="s">
        <v>99</v>
      </c>
      <c r="H442" s="40"/>
      <c r="I442" s="49">
        <v>0</v>
      </c>
    </row>
    <row r="443" spans="1:9" ht="75" hidden="1">
      <c r="A443" s="5"/>
      <c r="B443" s="4"/>
      <c r="C443" s="4"/>
      <c r="D443" s="4"/>
      <c r="E443" s="4"/>
      <c r="F443" s="4"/>
      <c r="G443" s="40" t="s">
        <v>100</v>
      </c>
      <c r="H443" s="40"/>
      <c r="I443" s="188">
        <v>100</v>
      </c>
    </row>
    <row r="444" spans="1:9" ht="15.75" hidden="1" thickBot="1">
      <c r="A444" s="5"/>
      <c r="B444" s="4"/>
      <c r="C444" s="4"/>
      <c r="D444" s="4"/>
      <c r="E444" s="4"/>
      <c r="F444" s="4"/>
      <c r="G444" s="233" t="s">
        <v>53</v>
      </c>
      <c r="H444" s="234"/>
      <c r="I444" s="68">
        <v>63</v>
      </c>
    </row>
    <row r="445" spans="1:9" hidden="1">
      <c r="A445" s="5"/>
      <c r="B445" s="4"/>
      <c r="C445" s="4"/>
      <c r="D445" s="4"/>
      <c r="E445" s="4"/>
      <c r="F445" s="4"/>
      <c r="G445" s="12"/>
      <c r="H445" s="12"/>
      <c r="I445" s="12"/>
    </row>
    <row r="446" spans="1:9">
      <c r="A446" s="5"/>
      <c r="B446" s="4"/>
      <c r="C446" s="4"/>
      <c r="D446" s="4"/>
      <c r="E446" s="4"/>
      <c r="F446" s="4"/>
      <c r="G446" s="12"/>
      <c r="H446" s="12"/>
      <c r="I446" s="12"/>
    </row>
    <row r="447" spans="1:9" ht="15.75" thickBot="1">
      <c r="A447" s="5"/>
      <c r="B447" s="4"/>
      <c r="C447" s="4"/>
      <c r="D447" s="4"/>
      <c r="E447" s="4"/>
      <c r="F447" s="4"/>
      <c r="G447" s="12"/>
      <c r="H447" s="12"/>
      <c r="I447" s="12"/>
    </row>
    <row r="448" spans="1:9" ht="148.5">
      <c r="A448" s="169" t="s">
        <v>212</v>
      </c>
      <c r="B448" s="46"/>
      <c r="C448" s="46"/>
      <c r="D448" s="46"/>
      <c r="E448" s="46"/>
      <c r="F448" s="46"/>
      <c r="G448" s="237" t="s">
        <v>53</v>
      </c>
      <c r="H448" s="261"/>
      <c r="I448" s="338">
        <f>I454</f>
        <v>100</v>
      </c>
    </row>
    <row r="449" spans="1:9">
      <c r="A449" s="20" t="s">
        <v>11</v>
      </c>
      <c r="B449" s="40"/>
      <c r="C449" s="97">
        <v>29968067.100000001</v>
      </c>
      <c r="D449" s="97">
        <v>25853350.829999998</v>
      </c>
      <c r="E449" s="33">
        <f>C449-D449</f>
        <v>4114716.2700000033</v>
      </c>
      <c r="F449" s="33">
        <f>D449/C449*100</f>
        <v>86.269664118577722</v>
      </c>
      <c r="G449" s="345"/>
      <c r="H449" s="263"/>
      <c r="I449" s="336"/>
    </row>
    <row r="450" spans="1:9">
      <c r="A450" s="20" t="s">
        <v>12</v>
      </c>
      <c r="B450" s="40"/>
      <c r="C450" s="97">
        <v>8875130</v>
      </c>
      <c r="D450" s="97">
        <v>6748905.5899999999</v>
      </c>
      <c r="E450" s="33">
        <f t="shared" ref="E450:E452" si="105">C450-D450</f>
        <v>2126224.41</v>
      </c>
      <c r="F450" s="33">
        <f t="shared" ref="F450:F452" si="106">D450/C450*100</f>
        <v>76.042892780162092</v>
      </c>
      <c r="G450" s="345"/>
      <c r="H450" s="263"/>
      <c r="I450" s="336"/>
    </row>
    <row r="451" spans="1:9">
      <c r="A451" s="20" t="s">
        <v>13</v>
      </c>
      <c r="B451" s="40"/>
      <c r="C451" s="97">
        <v>21092937.100000001</v>
      </c>
      <c r="D451" s="97">
        <v>19104445.239999998</v>
      </c>
      <c r="E451" s="33">
        <f t="shared" si="105"/>
        <v>1988491.8600000031</v>
      </c>
      <c r="F451" s="33">
        <f t="shared" si="106"/>
        <v>90.572712322742362</v>
      </c>
      <c r="G451" s="345"/>
      <c r="H451" s="263"/>
      <c r="I451" s="336"/>
    </row>
    <row r="452" spans="1:9" ht="15.75" thickBot="1">
      <c r="A452" s="84" t="s">
        <v>14</v>
      </c>
      <c r="B452" s="8"/>
      <c r="C452" s="135"/>
      <c r="D452" s="135"/>
      <c r="E452" s="85">
        <f t="shared" si="105"/>
        <v>0</v>
      </c>
      <c r="F452" s="85" t="e">
        <f t="shared" si="106"/>
        <v>#DIV/0!</v>
      </c>
      <c r="G452" s="346"/>
      <c r="H452" s="347"/>
      <c r="I452" s="343"/>
    </row>
    <row r="453" spans="1:9" ht="150">
      <c r="A453" s="282"/>
      <c r="B453" s="253"/>
      <c r="C453" s="253"/>
      <c r="D453" s="253"/>
      <c r="E453" s="253"/>
      <c r="F453" s="253"/>
      <c r="G453" s="40" t="s">
        <v>211</v>
      </c>
      <c r="H453" s="40"/>
      <c r="I453" s="49">
        <v>100</v>
      </c>
    </row>
    <row r="454" spans="1:9" ht="15.75" thickBot="1">
      <c r="A454" s="275"/>
      <c r="B454" s="228"/>
      <c r="C454" s="228"/>
      <c r="D454" s="228"/>
      <c r="E454" s="228"/>
      <c r="F454" s="228"/>
      <c r="G454" s="233" t="s">
        <v>53</v>
      </c>
      <c r="H454" s="234"/>
      <c r="I454" s="68">
        <f>I453</f>
        <v>100</v>
      </c>
    </row>
    <row r="455" spans="1:9">
      <c r="A455" s="275"/>
      <c r="B455" s="228"/>
      <c r="C455" s="228"/>
      <c r="D455" s="228"/>
      <c r="E455" s="228"/>
      <c r="F455" s="228"/>
      <c r="G455" s="12"/>
      <c r="H455" s="12"/>
      <c r="I455" s="12"/>
    </row>
    <row r="456" spans="1:9">
      <c r="A456" s="275"/>
      <c r="B456" s="228"/>
      <c r="C456" s="228"/>
      <c r="D456" s="228"/>
      <c r="E456" s="228"/>
      <c r="F456" s="228"/>
      <c r="G456" s="12"/>
      <c r="H456" s="12"/>
      <c r="I456" s="12"/>
    </row>
    <row r="457" spans="1:9">
      <c r="A457" s="275"/>
      <c r="B457" s="228"/>
      <c r="C457" s="228"/>
      <c r="D457" s="228"/>
      <c r="E457" s="228"/>
      <c r="F457" s="228"/>
      <c r="G457" s="12"/>
      <c r="H457" s="12"/>
      <c r="I457" s="12"/>
    </row>
    <row r="458" spans="1:9" ht="15.75" thickBot="1">
      <c r="A458" s="276"/>
      <c r="B458" s="229"/>
      <c r="C458" s="229"/>
      <c r="D458" s="229"/>
      <c r="E458" s="229"/>
      <c r="F458" s="229"/>
      <c r="G458" s="12"/>
      <c r="H458" s="12"/>
      <c r="I458" s="12"/>
    </row>
    <row r="459" spans="1:9" ht="148.5">
      <c r="A459" s="169" t="s">
        <v>247</v>
      </c>
      <c r="B459" s="46"/>
      <c r="C459" s="46"/>
      <c r="D459" s="46"/>
      <c r="E459" s="46"/>
      <c r="F459" s="46"/>
      <c r="G459" s="237" t="s">
        <v>53</v>
      </c>
      <c r="H459" s="261"/>
      <c r="I459" s="338">
        <f>I466</f>
        <v>100</v>
      </c>
    </row>
    <row r="460" spans="1:9">
      <c r="A460" s="20" t="s">
        <v>11</v>
      </c>
      <c r="B460" s="40"/>
      <c r="C460" s="97">
        <v>49700635.899999999</v>
      </c>
      <c r="D460" s="97">
        <v>45554850.200000003</v>
      </c>
      <c r="E460" s="33">
        <f>C460-D460</f>
        <v>4145785.6999999955</v>
      </c>
      <c r="F460" s="33">
        <f>D460/C460*100</f>
        <v>91.658485600986054</v>
      </c>
      <c r="G460" s="345"/>
      <c r="H460" s="263"/>
      <c r="I460" s="336"/>
    </row>
    <row r="461" spans="1:9">
      <c r="A461" s="20" t="s">
        <v>12</v>
      </c>
      <c r="B461" s="40"/>
      <c r="C461" s="97">
        <v>4082016</v>
      </c>
      <c r="D461" s="97">
        <v>3997010.24</v>
      </c>
      <c r="E461" s="33">
        <f t="shared" ref="E461:E463" si="107">C461-D461</f>
        <v>85005.759999999776</v>
      </c>
      <c r="F461" s="33">
        <f t="shared" ref="F461:F463" si="108">D461/C461*100</f>
        <v>97.917554463284816</v>
      </c>
      <c r="G461" s="345"/>
      <c r="H461" s="263"/>
      <c r="I461" s="336"/>
    </row>
    <row r="462" spans="1:9">
      <c r="A462" s="20" t="s">
        <v>13</v>
      </c>
      <c r="B462" s="40"/>
      <c r="C462" s="97">
        <v>20096105.739999998</v>
      </c>
      <c r="D462" s="97">
        <v>18307233.93</v>
      </c>
      <c r="E462" s="33">
        <f t="shared" si="107"/>
        <v>1788871.8099999987</v>
      </c>
      <c r="F462" s="33">
        <f t="shared" si="108"/>
        <v>91.098415617711609</v>
      </c>
      <c r="G462" s="345"/>
      <c r="H462" s="263"/>
      <c r="I462" s="336"/>
    </row>
    <row r="463" spans="1:9" ht="15.75" thickBot="1">
      <c r="A463" s="84" t="s">
        <v>14</v>
      </c>
      <c r="B463" s="8"/>
      <c r="C463" s="135"/>
      <c r="D463" s="135"/>
      <c r="E463" s="85">
        <f t="shared" si="107"/>
        <v>0</v>
      </c>
      <c r="F463" s="85" t="e">
        <f t="shared" si="108"/>
        <v>#DIV/0!</v>
      </c>
      <c r="G463" s="346"/>
      <c r="H463" s="347"/>
      <c r="I463" s="343"/>
    </row>
    <row r="464" spans="1:9" ht="60">
      <c r="A464" s="282"/>
      <c r="B464" s="253"/>
      <c r="C464" s="253"/>
      <c r="D464" s="253"/>
      <c r="E464" s="253"/>
      <c r="F464" s="253"/>
      <c r="G464" s="40" t="s">
        <v>248</v>
      </c>
      <c r="H464" s="40"/>
      <c r="I464" s="49">
        <v>100</v>
      </c>
    </row>
    <row r="465" spans="1:9" ht="60">
      <c r="A465" s="275"/>
      <c r="B465" s="228"/>
      <c r="C465" s="228"/>
      <c r="D465" s="228"/>
      <c r="E465" s="228"/>
      <c r="F465" s="228"/>
      <c r="G465" s="40" t="s">
        <v>249</v>
      </c>
      <c r="H465" s="40"/>
      <c r="I465" s="49">
        <v>100</v>
      </c>
    </row>
    <row r="466" spans="1:9" ht="15.75" thickBot="1">
      <c r="A466" s="275"/>
      <c r="B466" s="228"/>
      <c r="C466" s="228"/>
      <c r="D466" s="228"/>
      <c r="E466" s="228"/>
      <c r="F466" s="228"/>
      <c r="G466" s="233" t="s">
        <v>53</v>
      </c>
      <c r="H466" s="234"/>
      <c r="I466" s="68">
        <f>I465</f>
        <v>100</v>
      </c>
    </row>
    <row r="467" spans="1:9">
      <c r="A467" s="275"/>
      <c r="B467" s="228"/>
      <c r="C467" s="228"/>
      <c r="D467" s="228"/>
      <c r="E467" s="228"/>
      <c r="F467" s="228"/>
      <c r="G467" s="12"/>
      <c r="H467" s="12"/>
      <c r="I467" s="12"/>
    </row>
    <row r="468" spans="1:9">
      <c r="A468" s="275"/>
      <c r="B468" s="228"/>
      <c r="C468" s="228"/>
      <c r="D468" s="228"/>
      <c r="E468" s="228"/>
      <c r="F468" s="228"/>
      <c r="G468" s="12"/>
      <c r="H468" s="12"/>
      <c r="I468" s="12"/>
    </row>
    <row r="469" spans="1:9">
      <c r="A469" s="276"/>
      <c r="B469" s="229"/>
      <c r="C469" s="229"/>
      <c r="D469" s="229"/>
      <c r="E469" s="229"/>
      <c r="F469" s="229"/>
      <c r="G469" s="12"/>
      <c r="H469" s="12"/>
      <c r="I469" s="12"/>
    </row>
    <row r="470" spans="1:9" ht="15.75" thickBot="1">
      <c r="A470" s="7"/>
      <c r="B470" s="8"/>
      <c r="C470" s="8"/>
      <c r="D470" s="8"/>
      <c r="E470" s="8"/>
      <c r="F470" s="8"/>
      <c r="G470" s="12"/>
      <c r="H470" s="12"/>
      <c r="I470" s="12"/>
    </row>
    <row r="471" spans="1:9" ht="15.75" thickBot="1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 ht="15.75" thickBot="1">
      <c r="A472" s="293" t="s">
        <v>56</v>
      </c>
      <c r="B472" s="189" t="s">
        <v>57</v>
      </c>
      <c r="C472" s="190">
        <v>3583524196.5199995</v>
      </c>
      <c r="D472" s="190">
        <v>3403216136.27</v>
      </c>
      <c r="E472" s="191">
        <f t="shared" ref="E472:E476" si="109">C472-D472</f>
        <v>180308060.24999952</v>
      </c>
      <c r="F472" s="192">
        <f t="shared" ref="F472:F481" si="110">D472*100/C472</f>
        <v>94.968415158879111</v>
      </c>
      <c r="G472" s="12"/>
      <c r="H472" s="12"/>
      <c r="I472" s="12"/>
    </row>
    <row r="473" spans="1:9" ht="30" thickBot="1">
      <c r="A473" s="294"/>
      <c r="B473" s="185" t="s">
        <v>58</v>
      </c>
      <c r="C473" s="194">
        <v>1494540013.9300001</v>
      </c>
      <c r="D473" s="194">
        <v>1385398193.4099998</v>
      </c>
      <c r="E473" s="194">
        <f t="shared" si="109"/>
        <v>109141820.52000022</v>
      </c>
      <c r="F473" s="192">
        <f t="shared" si="110"/>
        <v>92.697296860389585</v>
      </c>
      <c r="G473" s="193"/>
      <c r="H473" s="193"/>
      <c r="I473" s="193"/>
    </row>
    <row r="474" spans="1:9" ht="15.75" thickBot="1">
      <c r="A474" s="294"/>
      <c r="B474" s="185" t="s">
        <v>13</v>
      </c>
      <c r="C474" s="194">
        <v>1544186103.7400002</v>
      </c>
      <c r="D474" s="194">
        <v>1475696672.4900002</v>
      </c>
      <c r="E474" s="194">
        <f t="shared" si="109"/>
        <v>68489431.25</v>
      </c>
      <c r="F474" s="192">
        <f t="shared" si="110"/>
        <v>95.564690610534612</v>
      </c>
      <c r="G474" s="193"/>
      <c r="H474" s="193"/>
      <c r="I474" s="193"/>
    </row>
    <row r="475" spans="1:9" ht="15.75" thickBot="1">
      <c r="A475" s="294"/>
      <c r="B475" s="185" t="s">
        <v>14</v>
      </c>
      <c r="C475" s="194">
        <v>519275564.69</v>
      </c>
      <c r="D475" s="194">
        <v>518870664.33999997</v>
      </c>
      <c r="E475" s="194">
        <f t="shared" si="109"/>
        <v>404900.35000002384</v>
      </c>
      <c r="F475" s="192">
        <f t="shared" si="110"/>
        <v>99.92202591888919</v>
      </c>
      <c r="G475" s="195"/>
      <c r="H475" s="195"/>
      <c r="I475" s="195"/>
    </row>
    <row r="476" spans="1:9" ht="72.75" thickBot="1">
      <c r="A476" s="294"/>
      <c r="B476" s="196" t="s">
        <v>41</v>
      </c>
      <c r="C476" s="194">
        <v>25522514.16</v>
      </c>
      <c r="D476" s="194">
        <v>23250606.030000001</v>
      </c>
      <c r="E476" s="194">
        <f t="shared" si="109"/>
        <v>2271908.129999999</v>
      </c>
      <c r="F476" s="192">
        <f t="shared" si="110"/>
        <v>91.098415635084123</v>
      </c>
      <c r="G476" s="195"/>
      <c r="H476" s="195"/>
      <c r="I476" s="195"/>
    </row>
    <row r="477" spans="1:9" ht="15.75" thickBot="1">
      <c r="A477" s="295"/>
      <c r="B477" s="197"/>
      <c r="C477" s="198"/>
      <c r="D477" s="198"/>
      <c r="E477" s="199"/>
      <c r="F477" s="192"/>
      <c r="G477" s="195"/>
      <c r="H477" s="195"/>
      <c r="I477" s="195"/>
    </row>
    <row r="478" spans="1:9" ht="15.75" thickBot="1">
      <c r="A478" s="293" t="s">
        <v>59</v>
      </c>
      <c r="B478" s="189" t="s">
        <v>11</v>
      </c>
      <c r="C478" s="200">
        <v>733613972.78000009</v>
      </c>
      <c r="D478" s="200">
        <v>555279412.75</v>
      </c>
      <c r="E478" s="201">
        <f>C478-D478</f>
        <v>178334560.03000009</v>
      </c>
      <c r="F478" s="192">
        <f t="shared" si="110"/>
        <v>75.690953737670981</v>
      </c>
      <c r="G478" s="195"/>
      <c r="H478" s="195"/>
      <c r="I478" s="195"/>
    </row>
    <row r="479" spans="1:9" ht="30" thickBot="1">
      <c r="A479" s="294"/>
      <c r="B479" s="185" t="s">
        <v>58</v>
      </c>
      <c r="C479" s="202">
        <v>420495485.17000002</v>
      </c>
      <c r="D479" s="202">
        <v>311357334.53999996</v>
      </c>
      <c r="E479" s="194">
        <f>C479-D479</f>
        <v>109138150.63000005</v>
      </c>
      <c r="F479" s="192">
        <f t="shared" si="110"/>
        <v>74.045345436734678</v>
      </c>
      <c r="G479" s="195"/>
      <c r="H479" s="195"/>
      <c r="I479" s="195"/>
    </row>
    <row r="480" spans="1:9" ht="15.75" thickBot="1">
      <c r="A480" s="294"/>
      <c r="B480" s="185" t="s">
        <v>13</v>
      </c>
      <c r="C480" s="202">
        <v>281191033.45000005</v>
      </c>
      <c r="D480" s="202">
        <v>214671432.53000003</v>
      </c>
      <c r="E480" s="194">
        <f>C480-D480</f>
        <v>66519600.920000017</v>
      </c>
      <c r="F480" s="192">
        <f t="shared" si="110"/>
        <v>76.343626571638822</v>
      </c>
      <c r="G480" s="195"/>
      <c r="H480" s="195"/>
      <c r="I480" s="195"/>
    </row>
    <row r="481" spans="1:9" ht="15.75" thickBot="1">
      <c r="A481" s="294"/>
      <c r="B481" s="185" t="s">
        <v>14</v>
      </c>
      <c r="C481" s="202">
        <v>6404940</v>
      </c>
      <c r="D481" s="202">
        <v>6000039.6500000004</v>
      </c>
      <c r="E481" s="194">
        <f>C481-D481</f>
        <v>404900.34999999963</v>
      </c>
      <c r="F481" s="192">
        <f t="shared" si="110"/>
        <v>93.678311584495717</v>
      </c>
      <c r="G481" s="195"/>
      <c r="H481" s="195"/>
      <c r="I481" s="195"/>
    </row>
    <row r="482" spans="1:9" ht="72.75" thickBot="1">
      <c r="A482" s="295"/>
      <c r="B482" s="203" t="s">
        <v>41</v>
      </c>
      <c r="C482" s="198">
        <v>25522514.16</v>
      </c>
      <c r="D482" s="198">
        <v>23250606.030000001</v>
      </c>
      <c r="E482" s="199">
        <f t="shared" ref="E482:E491" si="111">C482-D482</f>
        <v>2271908.129999999</v>
      </c>
      <c r="F482" s="192">
        <f t="shared" ref="F482:F491" si="112">D482*100/C482</f>
        <v>91.098415635084123</v>
      </c>
      <c r="G482" s="195"/>
      <c r="H482" s="195"/>
      <c r="I482" s="195"/>
    </row>
    <row r="483" spans="1:9" ht="15.75" thickBot="1">
      <c r="A483" s="293" t="s">
        <v>60</v>
      </c>
      <c r="B483" s="189" t="s">
        <v>11</v>
      </c>
      <c r="C483" s="200">
        <v>2629473259.7199998</v>
      </c>
      <c r="D483" s="200">
        <v>2627499763.5999999</v>
      </c>
      <c r="E483" s="201">
        <f t="shared" si="111"/>
        <v>1973496.1199998856</v>
      </c>
      <c r="F483" s="192">
        <f t="shared" si="112"/>
        <v>99.924947093007901</v>
      </c>
      <c r="G483" s="195"/>
      <c r="H483" s="195"/>
      <c r="I483" s="195"/>
    </row>
    <row r="484" spans="1:9" ht="30" thickBot="1">
      <c r="A484" s="294"/>
      <c r="B484" s="185" t="s">
        <v>58</v>
      </c>
      <c r="C484" s="202">
        <v>883373707.13</v>
      </c>
      <c r="D484" s="202">
        <v>883370041.33999991</v>
      </c>
      <c r="E484" s="194">
        <f t="shared" si="111"/>
        <v>3665.7900000810623</v>
      </c>
      <c r="F484" s="192">
        <f t="shared" si="112"/>
        <v>99.999585023872626</v>
      </c>
      <c r="G484" s="195"/>
      <c r="H484" s="195"/>
      <c r="I484" s="195"/>
    </row>
    <row r="485" spans="1:9" ht="15.75" thickBot="1">
      <c r="A485" s="294"/>
      <c r="B485" s="185" t="s">
        <v>13</v>
      </c>
      <c r="C485" s="202">
        <v>1249598915.99</v>
      </c>
      <c r="D485" s="202">
        <v>1247629085.6599998</v>
      </c>
      <c r="E485" s="194">
        <f t="shared" si="111"/>
        <v>1969830.3300001621</v>
      </c>
      <c r="F485" s="192">
        <f t="shared" si="112"/>
        <v>99.842362993053698</v>
      </c>
      <c r="G485" s="195"/>
      <c r="H485" s="195"/>
      <c r="I485" s="195"/>
    </row>
    <row r="486" spans="1:9" ht="15.75" thickBot="1">
      <c r="A486" s="294"/>
      <c r="B486" s="185" t="s">
        <v>14</v>
      </c>
      <c r="C486" s="202">
        <v>496500636.60000002</v>
      </c>
      <c r="D486" s="202">
        <v>496500636.60000002</v>
      </c>
      <c r="E486" s="194">
        <f t="shared" ref="E486" si="113">C486-D486</f>
        <v>0</v>
      </c>
      <c r="F486" s="192">
        <f t="shared" si="112"/>
        <v>100</v>
      </c>
      <c r="G486" s="195"/>
      <c r="H486" s="195"/>
      <c r="I486" s="195"/>
    </row>
    <row r="487" spans="1:9" ht="15.75" thickBot="1">
      <c r="A487" s="295"/>
      <c r="B487" s="197"/>
      <c r="C487" s="198">
        <v>0</v>
      </c>
      <c r="D487" s="198">
        <v>0</v>
      </c>
      <c r="E487" s="199">
        <f t="shared" si="111"/>
        <v>0</v>
      </c>
      <c r="F487" s="192"/>
      <c r="G487" s="195"/>
      <c r="H487" s="195"/>
      <c r="I487" s="195"/>
    </row>
    <row r="488" spans="1:9" ht="15.75" thickBot="1">
      <c r="A488" s="296" t="s">
        <v>61</v>
      </c>
      <c r="B488" s="35" t="s">
        <v>11</v>
      </c>
      <c r="C488" s="204">
        <v>220274964.02000001</v>
      </c>
      <c r="D488" s="204">
        <v>220274959.92000002</v>
      </c>
      <c r="E488" s="205">
        <f t="shared" si="111"/>
        <v>4.0999999940395355</v>
      </c>
      <c r="F488" s="192">
        <f t="shared" si="112"/>
        <v>99.999998138689961</v>
      </c>
      <c r="G488" s="195"/>
      <c r="H488" s="195"/>
      <c r="I488" s="195"/>
    </row>
    <row r="489" spans="1:9" ht="30" thickBot="1">
      <c r="A489" s="297"/>
      <c r="B489" s="185" t="s">
        <v>58</v>
      </c>
      <c r="C489" s="202">
        <v>190508821.63</v>
      </c>
      <c r="D489" s="202">
        <v>190508817.53</v>
      </c>
      <c r="E489" s="194">
        <f t="shared" si="111"/>
        <v>4.0999999940395355</v>
      </c>
      <c r="F489" s="192">
        <f t="shared" si="112"/>
        <v>99.999997847868698</v>
      </c>
      <c r="G489" s="195"/>
      <c r="H489" s="195"/>
      <c r="I489" s="195"/>
    </row>
    <row r="490" spans="1:9" ht="15.75" thickBot="1">
      <c r="A490" s="297"/>
      <c r="B490" s="185" t="s">
        <v>14</v>
      </c>
      <c r="C490" s="202">
        <v>16369988.09</v>
      </c>
      <c r="D490" s="202">
        <v>16369988.09</v>
      </c>
      <c r="E490" s="194">
        <f t="shared" si="111"/>
        <v>0</v>
      </c>
      <c r="F490" s="192">
        <f t="shared" si="112"/>
        <v>100</v>
      </c>
      <c r="G490" s="195"/>
      <c r="H490" s="195"/>
      <c r="I490" s="195"/>
    </row>
    <row r="491" spans="1:9">
      <c r="A491" s="297"/>
      <c r="B491" s="185" t="s">
        <v>13</v>
      </c>
      <c r="C491" s="202">
        <v>13396154.300000001</v>
      </c>
      <c r="D491" s="202">
        <v>13396154.300000001</v>
      </c>
      <c r="E491" s="194">
        <f t="shared" si="111"/>
        <v>0</v>
      </c>
      <c r="F491" s="192">
        <f t="shared" si="112"/>
        <v>100</v>
      </c>
      <c r="G491" s="195"/>
      <c r="H491" s="195"/>
      <c r="I491" s="195"/>
    </row>
    <row r="492" spans="1:9">
      <c r="A492" s="297"/>
      <c r="B492" s="185"/>
      <c r="C492" s="202">
        <v>0</v>
      </c>
      <c r="D492" s="202"/>
      <c r="E492" s="194"/>
      <c r="F492" s="206"/>
      <c r="G492" s="195"/>
      <c r="H492" s="195"/>
      <c r="I492" s="195"/>
    </row>
    <row r="493" spans="1:9" ht="15.75" thickBot="1">
      <c r="A493" s="298"/>
      <c r="B493" s="197"/>
      <c r="C493" s="198"/>
      <c r="D493" s="198"/>
      <c r="E493" s="207"/>
      <c r="F493" s="208"/>
      <c r="G493" s="195"/>
      <c r="H493" s="195"/>
      <c r="I493" s="195"/>
    </row>
    <row r="494" spans="1:9" ht="15.75" thickBot="1">
      <c r="A494" s="293" t="s">
        <v>62</v>
      </c>
      <c r="B494" s="189" t="s">
        <v>11</v>
      </c>
      <c r="C494" s="200">
        <v>162000</v>
      </c>
      <c r="D494" s="200">
        <v>162000</v>
      </c>
      <c r="E494" s="201">
        <f t="shared" ref="E494:E495" si="114">C494-D494</f>
        <v>0</v>
      </c>
      <c r="F494" s="209">
        <f>D494*100/C494</f>
        <v>100</v>
      </c>
      <c r="G494" s="195"/>
      <c r="H494" s="195"/>
      <c r="I494" s="195"/>
    </row>
    <row r="495" spans="1:9" ht="29.25">
      <c r="A495" s="294"/>
      <c r="B495" s="185" t="s">
        <v>58</v>
      </c>
      <c r="C495" s="202">
        <v>162000</v>
      </c>
      <c r="D495" s="202">
        <v>162000</v>
      </c>
      <c r="E495" s="194">
        <f t="shared" si="114"/>
        <v>0</v>
      </c>
      <c r="F495" s="209">
        <f>D495*100/C495</f>
        <v>100</v>
      </c>
      <c r="G495" s="195"/>
      <c r="H495" s="195"/>
      <c r="I495" s="195"/>
    </row>
    <row r="496" spans="1:9">
      <c r="A496" s="294"/>
      <c r="B496" s="185"/>
      <c r="C496" s="202"/>
      <c r="D496" s="202"/>
      <c r="E496" s="194"/>
      <c r="F496" s="210"/>
      <c r="G496" s="195"/>
      <c r="H496" s="195"/>
      <c r="I496" s="195"/>
    </row>
    <row r="497" spans="1:9">
      <c r="A497" s="294"/>
      <c r="B497" s="185"/>
      <c r="C497" s="202"/>
      <c r="D497" s="202"/>
      <c r="E497" s="194"/>
      <c r="F497" s="210"/>
      <c r="G497" s="195"/>
      <c r="H497" s="195"/>
      <c r="I497" s="195"/>
    </row>
    <row r="498" spans="1:9" ht="15.75" thickBot="1">
      <c r="A498" s="295"/>
      <c r="B498" s="197"/>
      <c r="C498" s="198"/>
      <c r="D498" s="198"/>
      <c r="E498" s="199"/>
      <c r="F498" s="211"/>
      <c r="G498" s="195"/>
      <c r="H498" s="195"/>
      <c r="I498" s="195"/>
    </row>
    <row r="499" spans="1:9">
      <c r="A499" s="13"/>
      <c r="B499" s="15"/>
      <c r="C499" s="13"/>
      <c r="D499" s="13"/>
      <c r="E499" s="13"/>
      <c r="F499" s="13"/>
      <c r="G499" s="195"/>
      <c r="H499" s="195"/>
      <c r="I499" s="195"/>
    </row>
    <row r="500" spans="1:9">
      <c r="A500" s="13"/>
      <c r="B500" s="15"/>
      <c r="C500" s="13"/>
      <c r="D500" s="13"/>
      <c r="E500" s="13"/>
      <c r="F500" s="13"/>
      <c r="G500" s="14"/>
      <c r="H500" s="14"/>
      <c r="I500" s="14"/>
    </row>
    <row r="501" spans="1:9">
      <c r="A501" s="13"/>
      <c r="B501" s="13"/>
      <c r="C501" s="13"/>
      <c r="D501" s="13"/>
      <c r="E501" s="13"/>
      <c r="F501" s="13"/>
      <c r="G501" s="14"/>
      <c r="H501" s="14"/>
      <c r="I501" s="14"/>
    </row>
    <row r="502" spans="1:9">
      <c r="A502" s="13"/>
      <c r="B502" s="13"/>
      <c r="C502" s="13"/>
      <c r="D502" s="13"/>
      <c r="E502" s="13"/>
      <c r="F502" s="13"/>
      <c r="G502" s="14"/>
      <c r="H502" s="14"/>
      <c r="I502" s="14"/>
    </row>
    <row r="503" spans="1:9">
      <c r="A503" s="13"/>
      <c r="B503" s="13"/>
      <c r="C503" s="13"/>
      <c r="D503" s="13"/>
      <c r="E503" s="13"/>
      <c r="F503" s="13"/>
      <c r="G503" s="14"/>
      <c r="H503" s="14"/>
      <c r="I503" s="14"/>
    </row>
    <row r="504" spans="1:9">
      <c r="A504" s="13"/>
      <c r="B504" s="13"/>
      <c r="C504" s="13"/>
      <c r="D504" s="13"/>
      <c r="E504" s="13"/>
      <c r="F504" s="13"/>
      <c r="G504" s="14"/>
      <c r="H504" s="14"/>
      <c r="I504" s="14"/>
    </row>
    <row r="505" spans="1:9">
      <c r="A505" s="13"/>
      <c r="B505" s="13"/>
      <c r="C505" s="13"/>
      <c r="D505" s="13"/>
      <c r="E505" s="13"/>
      <c r="F505" s="13"/>
      <c r="G505" s="14"/>
      <c r="H505" s="14"/>
      <c r="I505" s="14"/>
    </row>
    <row r="506" spans="1:9">
      <c r="A506" s="14"/>
      <c r="B506" s="14"/>
      <c r="C506" s="14"/>
      <c r="D506" s="14"/>
      <c r="E506" s="14"/>
      <c r="F506" s="14"/>
      <c r="G506" s="14"/>
      <c r="H506" s="14"/>
      <c r="I506" s="14"/>
    </row>
    <row r="507" spans="1:9">
      <c r="A507" s="14"/>
      <c r="B507" s="14"/>
      <c r="C507" s="14"/>
      <c r="D507" s="14"/>
      <c r="E507" s="14"/>
      <c r="F507" s="14"/>
      <c r="G507" s="14"/>
      <c r="H507" s="14"/>
      <c r="I507" s="14"/>
    </row>
    <row r="508" spans="1:9">
      <c r="A508" s="14"/>
      <c r="B508" s="14"/>
      <c r="C508" s="14"/>
      <c r="D508" s="14"/>
      <c r="E508" s="14"/>
      <c r="F508" s="14"/>
      <c r="G508" s="14"/>
      <c r="H508" s="14"/>
      <c r="I508" s="14"/>
    </row>
    <row r="509" spans="1:9">
      <c r="A509" s="14"/>
      <c r="B509" s="14"/>
      <c r="C509" s="14"/>
      <c r="D509" s="14"/>
      <c r="E509" s="14"/>
      <c r="F509" s="14"/>
      <c r="G509" s="14"/>
      <c r="H509" s="14"/>
      <c r="I509" s="14"/>
    </row>
    <row r="510" spans="1:9">
      <c r="A510" s="14"/>
      <c r="B510" s="14"/>
      <c r="C510" s="14"/>
      <c r="D510" s="14"/>
      <c r="E510" s="14"/>
      <c r="F510" s="14"/>
      <c r="G510" s="14"/>
      <c r="H510" s="14"/>
      <c r="I510" s="14"/>
    </row>
    <row r="511" spans="1:9">
      <c r="A511" s="14"/>
      <c r="B511" s="14"/>
      <c r="C511" s="14"/>
      <c r="D511" s="14"/>
      <c r="E511" s="14"/>
      <c r="F511" s="14"/>
      <c r="G511" s="14"/>
      <c r="H511" s="14"/>
      <c r="I511" s="14"/>
    </row>
    <row r="512" spans="1:9">
      <c r="A512" s="14"/>
      <c r="B512" s="14"/>
      <c r="C512" s="14"/>
      <c r="D512" s="14"/>
      <c r="E512" s="14"/>
      <c r="F512" s="14"/>
      <c r="G512" s="14"/>
      <c r="H512" s="14"/>
      <c r="I512" s="14"/>
    </row>
    <row r="513" spans="1:9">
      <c r="A513" s="14"/>
      <c r="B513" s="14"/>
      <c r="C513" s="14"/>
      <c r="D513" s="14"/>
      <c r="E513" s="14"/>
      <c r="F513" s="14"/>
      <c r="G513" s="14"/>
      <c r="H513" s="14"/>
      <c r="I513" s="14"/>
    </row>
    <row r="514" spans="1:9">
      <c r="A514" s="14"/>
      <c r="B514" s="14"/>
      <c r="C514" s="14"/>
      <c r="D514" s="14"/>
      <c r="E514" s="14"/>
      <c r="F514" s="14"/>
      <c r="G514" s="14"/>
      <c r="H514" s="14"/>
      <c r="I514" s="14"/>
    </row>
    <row r="515" spans="1:9">
      <c r="A515" s="14"/>
      <c r="B515" s="14"/>
      <c r="C515" s="14"/>
      <c r="D515" s="14"/>
      <c r="E515" s="14"/>
      <c r="F515" s="14"/>
      <c r="G515" s="14"/>
      <c r="H515" s="14"/>
      <c r="I515" s="14"/>
    </row>
    <row r="516" spans="1:9">
      <c r="A516" s="14"/>
      <c r="B516" s="14"/>
      <c r="C516" s="14"/>
      <c r="D516" s="14"/>
      <c r="E516" s="14"/>
      <c r="F516" s="14"/>
      <c r="G516" s="14"/>
      <c r="H516" s="14"/>
      <c r="I516" s="14"/>
    </row>
    <row r="517" spans="1:9">
      <c r="A517" s="14"/>
      <c r="B517" s="14"/>
      <c r="C517" s="14"/>
      <c r="D517" s="14"/>
      <c r="E517" s="14"/>
      <c r="F517" s="14"/>
      <c r="G517" s="14"/>
      <c r="H517" s="14"/>
      <c r="I517" s="14"/>
    </row>
    <row r="518" spans="1:9">
      <c r="A518" s="14"/>
      <c r="B518" s="14"/>
      <c r="C518" s="14"/>
      <c r="D518" s="14"/>
      <c r="E518" s="14"/>
      <c r="F518" s="14"/>
      <c r="G518" s="14"/>
      <c r="H518" s="14"/>
      <c r="I518" s="14"/>
    </row>
    <row r="519" spans="1:9">
      <c r="A519" s="14"/>
      <c r="B519" s="14"/>
      <c r="C519" s="14"/>
      <c r="D519" s="14"/>
      <c r="E519" s="14"/>
      <c r="F519" s="14"/>
      <c r="G519" s="14"/>
      <c r="H519" s="14"/>
      <c r="I519" s="14"/>
    </row>
    <row r="520" spans="1:9">
      <c r="A520" s="14"/>
      <c r="B520" s="14"/>
      <c r="C520" s="14"/>
      <c r="D520" s="14"/>
      <c r="E520" s="14"/>
      <c r="F520" s="14"/>
      <c r="G520" s="14"/>
      <c r="H520" s="14"/>
      <c r="I520" s="14"/>
    </row>
    <row r="521" spans="1:9">
      <c r="A521" s="14"/>
      <c r="B521" s="14"/>
      <c r="C521" s="14"/>
      <c r="D521" s="14"/>
      <c r="E521" s="14"/>
      <c r="F521" s="14"/>
      <c r="G521" s="14"/>
      <c r="H521" s="14"/>
      <c r="I521" s="14"/>
    </row>
    <row r="522" spans="1:9">
      <c r="A522" s="14"/>
      <c r="B522" s="14"/>
      <c r="C522" s="14"/>
      <c r="D522" s="14"/>
      <c r="E522" s="14"/>
      <c r="F522" s="14"/>
      <c r="G522" s="14"/>
      <c r="H522" s="14"/>
      <c r="I522" s="14"/>
    </row>
    <row r="523" spans="1:9">
      <c r="A523" s="14"/>
      <c r="B523" s="14"/>
      <c r="C523" s="14"/>
      <c r="D523" s="14"/>
      <c r="E523" s="14"/>
      <c r="F523" s="14"/>
      <c r="G523" s="14"/>
      <c r="H523" s="14"/>
      <c r="I523" s="14"/>
    </row>
    <row r="524" spans="1:9">
      <c r="A524" s="14"/>
      <c r="B524" s="14"/>
      <c r="C524" s="14"/>
      <c r="D524" s="14"/>
      <c r="E524" s="14"/>
      <c r="F524" s="14"/>
      <c r="G524" s="14"/>
      <c r="H524" s="14"/>
      <c r="I524" s="14"/>
    </row>
    <row r="525" spans="1:9">
      <c r="A525" s="14"/>
      <c r="B525" s="14"/>
      <c r="C525" s="14"/>
      <c r="D525" s="14"/>
      <c r="E525" s="14"/>
      <c r="F525" s="14"/>
      <c r="G525" s="14"/>
      <c r="H525" s="14"/>
      <c r="I525" s="14"/>
    </row>
    <row r="526" spans="1:9">
      <c r="A526" s="14"/>
      <c r="B526" s="14"/>
      <c r="C526" s="14"/>
      <c r="D526" s="14"/>
      <c r="E526" s="14"/>
      <c r="F526" s="14"/>
      <c r="G526" s="14"/>
      <c r="H526" s="14"/>
      <c r="I526" s="14"/>
    </row>
    <row r="527" spans="1:9">
      <c r="A527" s="14"/>
      <c r="B527" s="14"/>
      <c r="C527" s="14"/>
      <c r="D527" s="14"/>
      <c r="E527" s="14"/>
      <c r="F527" s="14"/>
      <c r="G527" s="14"/>
      <c r="H527" s="14"/>
      <c r="I527" s="14"/>
    </row>
    <row r="528" spans="1:9">
      <c r="A528" s="14"/>
      <c r="B528" s="14"/>
      <c r="C528" s="14"/>
      <c r="D528" s="14"/>
      <c r="E528" s="14"/>
      <c r="F528" s="14"/>
      <c r="G528" s="14"/>
      <c r="H528" s="14"/>
      <c r="I528" s="14"/>
    </row>
    <row r="529" spans="1:9">
      <c r="A529" s="14"/>
      <c r="B529" s="14"/>
      <c r="C529" s="14"/>
      <c r="D529" s="14"/>
      <c r="E529" s="14"/>
      <c r="F529" s="14"/>
      <c r="G529" s="14"/>
      <c r="H529" s="14"/>
      <c r="I529" s="14"/>
    </row>
    <row r="530" spans="1:9">
      <c r="A530" s="14"/>
      <c r="B530" s="14"/>
      <c r="C530" s="14"/>
      <c r="D530" s="14"/>
      <c r="E530" s="14"/>
      <c r="F530" s="14"/>
      <c r="G530" s="14"/>
      <c r="H530" s="14"/>
      <c r="I530" s="14"/>
    </row>
    <row r="531" spans="1:9">
      <c r="A531" s="14"/>
      <c r="B531" s="14"/>
      <c r="C531" s="14"/>
      <c r="D531" s="14"/>
      <c r="E531" s="14"/>
      <c r="F531" s="14"/>
      <c r="G531" s="14"/>
      <c r="H531" s="14"/>
      <c r="I531" s="14"/>
    </row>
    <row r="532" spans="1:9">
      <c r="A532" s="14"/>
      <c r="B532" s="14"/>
      <c r="C532" s="14"/>
      <c r="D532" s="14"/>
      <c r="E532" s="14"/>
      <c r="F532" s="14"/>
      <c r="G532" s="14"/>
      <c r="H532" s="14"/>
      <c r="I532" s="14"/>
    </row>
    <row r="533" spans="1:9">
      <c r="A533" s="14"/>
      <c r="B533" s="14"/>
      <c r="C533" s="14"/>
      <c r="D533" s="14"/>
      <c r="E533" s="14"/>
      <c r="F533" s="14"/>
      <c r="G533" s="14"/>
      <c r="H533" s="14"/>
      <c r="I533" s="14"/>
    </row>
    <row r="534" spans="1:9">
      <c r="A534" s="14"/>
      <c r="B534" s="14"/>
      <c r="C534" s="14"/>
      <c r="D534" s="14"/>
      <c r="E534" s="14"/>
      <c r="F534" s="14"/>
      <c r="G534" s="14"/>
      <c r="H534" s="14"/>
      <c r="I534" s="14"/>
    </row>
    <row r="535" spans="1:9">
      <c r="A535" s="14"/>
      <c r="B535" s="14"/>
      <c r="C535" s="14"/>
      <c r="D535" s="14"/>
      <c r="E535" s="14"/>
      <c r="F535" s="14"/>
      <c r="G535" s="14"/>
      <c r="H535" s="14"/>
      <c r="I535" s="14"/>
    </row>
    <row r="536" spans="1:9">
      <c r="A536" s="14"/>
      <c r="B536" s="14"/>
      <c r="C536" s="14"/>
      <c r="D536" s="14"/>
      <c r="E536" s="14"/>
      <c r="F536" s="14"/>
      <c r="G536" s="14"/>
      <c r="H536" s="14"/>
      <c r="I536" s="14"/>
    </row>
    <row r="537" spans="1:9">
      <c r="A537" s="14"/>
      <c r="B537" s="14"/>
      <c r="C537" s="14"/>
      <c r="D537" s="14"/>
      <c r="E537" s="14"/>
      <c r="F537" s="14"/>
      <c r="G537" s="14"/>
      <c r="H537" s="14"/>
      <c r="I537" s="14"/>
    </row>
    <row r="538" spans="1:9">
      <c r="A538" s="14"/>
      <c r="B538" s="14"/>
      <c r="C538" s="14"/>
      <c r="D538" s="14"/>
      <c r="E538" s="14"/>
      <c r="F538" s="14"/>
      <c r="G538" s="14"/>
      <c r="H538" s="14"/>
      <c r="I538" s="14"/>
    </row>
    <row r="539" spans="1:9">
      <c r="A539" s="14"/>
      <c r="B539" s="14"/>
      <c r="C539" s="14"/>
      <c r="D539" s="14"/>
      <c r="E539" s="14"/>
      <c r="F539" s="14"/>
      <c r="G539" s="14"/>
      <c r="H539" s="14"/>
      <c r="I539" s="14"/>
    </row>
    <row r="540" spans="1:9">
      <c r="A540" s="14"/>
      <c r="B540" s="14"/>
      <c r="C540" s="14"/>
      <c r="D540" s="14"/>
      <c r="E540" s="14"/>
      <c r="F540" s="14"/>
      <c r="G540" s="14"/>
      <c r="H540" s="14"/>
      <c r="I540" s="14"/>
    </row>
    <row r="541" spans="1:9">
      <c r="A541" s="14"/>
      <c r="B541" s="14"/>
      <c r="C541" s="14"/>
      <c r="D541" s="14"/>
      <c r="E541" s="14"/>
      <c r="F541" s="14"/>
      <c r="G541" s="14"/>
      <c r="H541" s="14"/>
      <c r="I541" s="14"/>
    </row>
    <row r="542" spans="1:9">
      <c r="A542" s="14"/>
      <c r="B542" s="14"/>
      <c r="C542" s="14"/>
      <c r="D542" s="14"/>
      <c r="E542" s="14"/>
      <c r="F542" s="14"/>
      <c r="G542" s="14"/>
      <c r="H542" s="14"/>
      <c r="I542" s="14"/>
    </row>
    <row r="543" spans="1:9">
      <c r="A543" s="14"/>
      <c r="B543" s="14"/>
      <c r="C543" s="14"/>
      <c r="D543" s="14"/>
      <c r="E543" s="14"/>
      <c r="F543" s="14"/>
      <c r="G543" s="14"/>
      <c r="H543" s="14"/>
      <c r="I543" s="14"/>
    </row>
    <row r="544" spans="1:9">
      <c r="A544" s="14"/>
      <c r="B544" s="14"/>
      <c r="C544" s="14"/>
      <c r="D544" s="14"/>
      <c r="E544" s="14"/>
      <c r="F544" s="14"/>
      <c r="G544" s="14"/>
      <c r="H544" s="14"/>
      <c r="I544" s="14"/>
    </row>
    <row r="545" spans="1:9">
      <c r="A545" s="14"/>
      <c r="B545" s="14"/>
      <c r="C545" s="14"/>
      <c r="D545" s="14"/>
      <c r="E545" s="14"/>
      <c r="F545" s="14"/>
      <c r="G545" s="14"/>
      <c r="H545" s="14"/>
      <c r="I545" s="14"/>
    </row>
    <row r="546" spans="1:9">
      <c r="A546" s="14"/>
      <c r="B546" s="14"/>
      <c r="C546" s="14"/>
      <c r="D546" s="14"/>
      <c r="E546" s="14"/>
      <c r="F546" s="14"/>
      <c r="G546" s="14"/>
      <c r="H546" s="14"/>
      <c r="I546" s="14"/>
    </row>
    <row r="547" spans="1:9">
      <c r="A547" s="14"/>
      <c r="B547" s="14"/>
      <c r="C547" s="14"/>
      <c r="D547" s="14"/>
      <c r="E547" s="14"/>
      <c r="F547" s="14"/>
      <c r="G547" s="14"/>
      <c r="H547" s="14"/>
      <c r="I547" s="14"/>
    </row>
    <row r="548" spans="1:9">
      <c r="A548" s="14"/>
      <c r="B548" s="14"/>
      <c r="C548" s="14"/>
      <c r="D548" s="14"/>
      <c r="E548" s="14"/>
      <c r="F548" s="14"/>
      <c r="G548" s="14"/>
      <c r="H548" s="14"/>
      <c r="I548" s="14"/>
    </row>
    <row r="549" spans="1:9">
      <c r="A549" s="14"/>
      <c r="B549" s="14"/>
      <c r="C549" s="14"/>
      <c r="D549" s="14"/>
      <c r="E549" s="14"/>
      <c r="F549" s="14"/>
      <c r="G549" s="14"/>
      <c r="H549" s="14"/>
      <c r="I549" s="14"/>
    </row>
    <row r="550" spans="1:9">
      <c r="A550" s="14"/>
      <c r="B550" s="14"/>
      <c r="C550" s="14"/>
      <c r="D550" s="14"/>
      <c r="E550" s="14"/>
      <c r="F550" s="14"/>
      <c r="G550" s="14"/>
      <c r="H550" s="14"/>
      <c r="I550" s="14"/>
    </row>
    <row r="551" spans="1:9">
      <c r="A551" s="14"/>
      <c r="B551" s="14"/>
      <c r="C551" s="14"/>
      <c r="D551" s="14"/>
      <c r="E551" s="14"/>
      <c r="F551" s="14"/>
      <c r="G551" s="14"/>
      <c r="H551" s="14"/>
      <c r="I551" s="14"/>
    </row>
    <row r="552" spans="1:9">
      <c r="A552" s="14"/>
      <c r="B552" s="14"/>
      <c r="C552" s="14"/>
      <c r="D552" s="14"/>
      <c r="E552" s="14"/>
      <c r="F552" s="14"/>
      <c r="G552" s="14"/>
      <c r="H552" s="14"/>
      <c r="I552" s="14"/>
    </row>
    <row r="553" spans="1:9">
      <c r="A553" s="14"/>
      <c r="B553" s="14"/>
      <c r="C553" s="14"/>
      <c r="D553" s="14"/>
      <c r="E553" s="14"/>
      <c r="F553" s="14"/>
      <c r="G553" s="14"/>
      <c r="H553" s="14"/>
      <c r="I553" s="14"/>
    </row>
    <row r="554" spans="1:9">
      <c r="A554" s="14"/>
      <c r="B554" s="14"/>
      <c r="C554" s="14"/>
      <c r="D554" s="14"/>
      <c r="E554" s="14"/>
      <c r="F554" s="14"/>
      <c r="G554" s="14"/>
      <c r="H554" s="14"/>
      <c r="I554" s="14"/>
    </row>
    <row r="555" spans="1:9">
      <c r="A555" s="14"/>
      <c r="B555" s="14"/>
      <c r="C555" s="14"/>
      <c r="D555" s="14"/>
      <c r="E555" s="14"/>
      <c r="F555" s="14"/>
      <c r="G555" s="14"/>
      <c r="H555" s="14"/>
      <c r="I555" s="14"/>
    </row>
    <row r="556" spans="1:9">
      <c r="A556" s="14"/>
      <c r="B556" s="14"/>
      <c r="C556" s="14"/>
      <c r="D556" s="14"/>
      <c r="E556" s="14"/>
      <c r="F556" s="14"/>
      <c r="G556" s="14"/>
      <c r="H556" s="14"/>
      <c r="I556" s="14"/>
    </row>
    <row r="557" spans="1:9">
      <c r="A557" s="14"/>
      <c r="B557" s="14"/>
      <c r="C557" s="14"/>
      <c r="D557" s="14"/>
      <c r="E557" s="14"/>
      <c r="F557" s="14"/>
      <c r="G557" s="14"/>
      <c r="H557" s="14"/>
      <c r="I557" s="14"/>
    </row>
    <row r="558" spans="1:9">
      <c r="A558" s="14"/>
      <c r="B558" s="14"/>
      <c r="C558" s="14"/>
      <c r="D558" s="14"/>
      <c r="E558" s="14"/>
      <c r="F558" s="14"/>
      <c r="G558" s="14"/>
      <c r="H558" s="14"/>
      <c r="I558" s="14"/>
    </row>
    <row r="559" spans="1:9">
      <c r="A559" s="14"/>
      <c r="B559" s="14"/>
      <c r="C559" s="14"/>
      <c r="D559" s="14"/>
      <c r="E559" s="14"/>
      <c r="F559" s="14"/>
      <c r="G559" s="14"/>
      <c r="H559" s="14"/>
      <c r="I559" s="14"/>
    </row>
    <row r="560" spans="1:9">
      <c r="A560" s="14"/>
      <c r="B560" s="14"/>
      <c r="C560" s="14"/>
      <c r="D560" s="14"/>
      <c r="E560" s="14"/>
      <c r="F560" s="14"/>
      <c r="G560" s="14"/>
      <c r="H560" s="14"/>
      <c r="I560" s="14"/>
    </row>
    <row r="561" spans="1:9">
      <c r="A561" s="14"/>
      <c r="B561" s="14"/>
      <c r="C561" s="14"/>
      <c r="D561" s="14"/>
      <c r="E561" s="14"/>
      <c r="F561" s="14"/>
      <c r="G561" s="14"/>
      <c r="H561" s="14"/>
      <c r="I561" s="14"/>
    </row>
    <row r="562" spans="1:9">
      <c r="A562" s="14"/>
      <c r="B562" s="14"/>
      <c r="C562" s="14"/>
      <c r="D562" s="14"/>
      <c r="E562" s="14"/>
      <c r="F562" s="14"/>
      <c r="G562" s="14"/>
      <c r="H562" s="14"/>
      <c r="I562" s="14"/>
    </row>
    <row r="563" spans="1:9">
      <c r="A563" s="14"/>
      <c r="B563" s="14"/>
      <c r="C563" s="14"/>
      <c r="D563" s="14"/>
      <c r="E563" s="14"/>
      <c r="F563" s="14"/>
      <c r="G563" s="14"/>
      <c r="H563" s="14"/>
      <c r="I563" s="14"/>
    </row>
    <row r="564" spans="1:9">
      <c r="A564" s="14"/>
      <c r="B564" s="14"/>
      <c r="C564" s="14"/>
      <c r="D564" s="14"/>
      <c r="E564" s="14"/>
      <c r="F564" s="14"/>
      <c r="G564" s="14"/>
      <c r="H564" s="14"/>
      <c r="I564" s="14"/>
    </row>
    <row r="565" spans="1:9">
      <c r="A565" s="14"/>
      <c r="B565" s="14"/>
      <c r="C565" s="14"/>
      <c r="D565" s="14"/>
      <c r="E565" s="14"/>
      <c r="F565" s="14"/>
      <c r="G565" s="14"/>
      <c r="H565" s="14"/>
      <c r="I565" s="14"/>
    </row>
    <row r="566" spans="1:9">
      <c r="A566" s="14"/>
      <c r="B566" s="14"/>
      <c r="C566" s="14"/>
      <c r="D566" s="14"/>
      <c r="E566" s="14"/>
      <c r="F566" s="14"/>
      <c r="G566" s="14"/>
      <c r="H566" s="14"/>
      <c r="I566" s="14"/>
    </row>
    <row r="567" spans="1:9">
      <c r="A567" s="14"/>
      <c r="B567" s="14"/>
      <c r="C567" s="14"/>
      <c r="D567" s="14"/>
      <c r="E567" s="14"/>
      <c r="F567" s="14"/>
      <c r="G567" s="14"/>
      <c r="H567" s="14"/>
      <c r="I567" s="14"/>
    </row>
    <row r="568" spans="1:9">
      <c r="A568" s="14"/>
      <c r="B568" s="14"/>
      <c r="C568" s="14"/>
      <c r="D568" s="14"/>
      <c r="E568" s="14"/>
      <c r="F568" s="14"/>
      <c r="G568" s="14"/>
      <c r="H568" s="14"/>
      <c r="I568" s="14"/>
    </row>
    <row r="569" spans="1:9">
      <c r="A569" s="14"/>
      <c r="B569" s="14"/>
      <c r="C569" s="14"/>
      <c r="D569" s="14"/>
      <c r="E569" s="14"/>
      <c r="F569" s="14"/>
      <c r="G569" s="14"/>
      <c r="H569" s="14"/>
      <c r="I569" s="14"/>
    </row>
    <row r="570" spans="1:9">
      <c r="A570" s="14"/>
      <c r="B570" s="14"/>
      <c r="C570" s="14"/>
      <c r="D570" s="14"/>
      <c r="E570" s="14"/>
      <c r="F570" s="14"/>
      <c r="G570" s="14"/>
      <c r="H570" s="14"/>
      <c r="I570" s="14"/>
    </row>
    <row r="571" spans="1:9">
      <c r="A571" s="14"/>
      <c r="B571" s="14"/>
      <c r="C571" s="14"/>
      <c r="D571" s="14"/>
      <c r="E571" s="14"/>
      <c r="F571" s="14"/>
      <c r="G571" s="14"/>
      <c r="H571" s="14"/>
      <c r="I571" s="14"/>
    </row>
    <row r="572" spans="1:9">
      <c r="A572" s="14"/>
      <c r="B572" s="14"/>
      <c r="C572" s="14"/>
      <c r="D572" s="14"/>
      <c r="E572" s="14"/>
      <c r="F572" s="14"/>
      <c r="G572" s="14"/>
      <c r="H572" s="14"/>
      <c r="I572" s="14"/>
    </row>
    <row r="573" spans="1:9">
      <c r="A573" s="14"/>
      <c r="B573" s="14"/>
      <c r="C573" s="14"/>
      <c r="D573" s="14"/>
      <c r="E573" s="14"/>
      <c r="F573" s="14"/>
      <c r="G573" s="14"/>
      <c r="H573" s="14"/>
      <c r="I573" s="14"/>
    </row>
    <row r="574" spans="1:9">
      <c r="A574" s="14"/>
      <c r="B574" s="14"/>
      <c r="C574" s="14"/>
      <c r="D574" s="14"/>
      <c r="E574" s="14"/>
      <c r="F574" s="14"/>
      <c r="G574" s="14"/>
      <c r="H574" s="14"/>
      <c r="I574" s="14"/>
    </row>
    <row r="575" spans="1:9">
      <c r="A575" s="14"/>
      <c r="B575" s="14"/>
      <c r="C575" s="14"/>
      <c r="D575" s="14"/>
      <c r="E575" s="14"/>
      <c r="F575" s="14"/>
      <c r="G575" s="14"/>
      <c r="H575" s="14"/>
      <c r="I575" s="14"/>
    </row>
    <row r="576" spans="1:9">
      <c r="A576" s="14"/>
      <c r="B576" s="14"/>
      <c r="C576" s="14"/>
      <c r="D576" s="14"/>
      <c r="E576" s="14"/>
      <c r="F576" s="14"/>
      <c r="G576" s="14"/>
      <c r="H576" s="14"/>
      <c r="I576" s="14"/>
    </row>
    <row r="577" spans="1:9">
      <c r="A577" s="14"/>
      <c r="B577" s="14"/>
      <c r="C577" s="14"/>
      <c r="D577" s="14"/>
      <c r="E577" s="14"/>
      <c r="F577" s="14"/>
      <c r="G577" s="14"/>
      <c r="H577" s="14"/>
      <c r="I577" s="14"/>
    </row>
    <row r="578" spans="1:9">
      <c r="A578" s="14"/>
      <c r="B578" s="14"/>
      <c r="C578" s="14"/>
      <c r="D578" s="14"/>
      <c r="E578" s="14"/>
      <c r="F578" s="14"/>
      <c r="G578" s="14"/>
      <c r="H578" s="14"/>
      <c r="I578" s="14"/>
    </row>
    <row r="579" spans="1:9">
      <c r="A579" s="14"/>
      <c r="B579" s="14"/>
      <c r="C579" s="14"/>
      <c r="D579" s="14"/>
      <c r="E579" s="14"/>
      <c r="F579" s="14"/>
      <c r="G579" s="14"/>
      <c r="H579" s="14"/>
      <c r="I579" s="14"/>
    </row>
    <row r="580" spans="1:9">
      <c r="A580" s="14"/>
      <c r="B580" s="14"/>
      <c r="C580" s="14"/>
      <c r="D580" s="14"/>
      <c r="E580" s="14"/>
      <c r="F580" s="14"/>
      <c r="G580" s="14"/>
      <c r="H580" s="14"/>
      <c r="I580" s="14"/>
    </row>
    <row r="581" spans="1:9">
      <c r="A581" s="14"/>
      <c r="B581" s="14"/>
      <c r="C581" s="14"/>
      <c r="D581" s="14"/>
      <c r="E581" s="14"/>
      <c r="F581" s="14"/>
      <c r="G581" s="14"/>
      <c r="H581" s="14"/>
      <c r="I581" s="14"/>
    </row>
    <row r="582" spans="1:9">
      <c r="A582" s="14"/>
      <c r="B582" s="14"/>
      <c r="C582" s="14"/>
      <c r="D582" s="14"/>
      <c r="E582" s="14"/>
      <c r="F582" s="14"/>
      <c r="G582" s="14"/>
      <c r="H582" s="14"/>
      <c r="I582" s="14"/>
    </row>
    <row r="583" spans="1:9">
      <c r="A583" s="14"/>
      <c r="B583" s="14"/>
      <c r="C583" s="14"/>
      <c r="D583" s="14"/>
      <c r="E583" s="14"/>
      <c r="F583" s="14"/>
      <c r="G583" s="14"/>
      <c r="H583" s="14"/>
      <c r="I583" s="14"/>
    </row>
    <row r="584" spans="1:9">
      <c r="A584" s="14"/>
      <c r="B584" s="14"/>
      <c r="C584" s="14"/>
      <c r="D584" s="14"/>
      <c r="E584" s="14"/>
      <c r="F584" s="14"/>
      <c r="G584" s="14"/>
      <c r="H584" s="14"/>
      <c r="I584" s="14"/>
    </row>
    <row r="585" spans="1:9">
      <c r="A585" s="14"/>
      <c r="B585" s="14"/>
      <c r="C585" s="14"/>
      <c r="D585" s="14"/>
      <c r="E585" s="14"/>
      <c r="F585" s="14"/>
      <c r="G585" s="14"/>
      <c r="H585" s="14"/>
      <c r="I585" s="14"/>
    </row>
    <row r="586" spans="1:9">
      <c r="A586" s="14"/>
      <c r="B586" s="14"/>
      <c r="C586" s="14"/>
      <c r="D586" s="14"/>
      <c r="E586" s="14"/>
      <c r="F586" s="14"/>
      <c r="G586" s="14"/>
      <c r="H586" s="14"/>
      <c r="I586" s="14"/>
    </row>
    <row r="587" spans="1:9">
      <c r="A587" s="14"/>
      <c r="B587" s="14"/>
      <c r="C587" s="14"/>
      <c r="D587" s="14"/>
      <c r="E587" s="14"/>
      <c r="F587" s="14"/>
      <c r="G587" s="14"/>
      <c r="H587" s="14"/>
      <c r="I587" s="14"/>
    </row>
    <row r="588" spans="1:9">
      <c r="A588" s="14"/>
      <c r="B588" s="14"/>
      <c r="C588" s="14"/>
      <c r="D588" s="14"/>
      <c r="E588" s="14"/>
      <c r="F588" s="14"/>
      <c r="G588" s="14"/>
      <c r="H588" s="14"/>
      <c r="I588" s="14"/>
    </row>
    <row r="589" spans="1:9">
      <c r="A589" s="14"/>
      <c r="B589" s="14"/>
      <c r="C589" s="14"/>
      <c r="D589" s="14"/>
      <c r="E589" s="14"/>
      <c r="F589" s="14"/>
      <c r="G589" s="14"/>
      <c r="H589" s="14"/>
      <c r="I589" s="14"/>
    </row>
    <row r="590" spans="1:9">
      <c r="A590" s="14"/>
      <c r="B590" s="14"/>
      <c r="C590" s="14"/>
      <c r="D590" s="14"/>
      <c r="E590" s="14"/>
      <c r="F590" s="14"/>
      <c r="G590" s="14"/>
      <c r="H590" s="14"/>
      <c r="I590" s="14"/>
    </row>
    <row r="591" spans="1:9">
      <c r="A591" s="14"/>
      <c r="B591" s="14"/>
      <c r="C591" s="14"/>
      <c r="D591" s="14"/>
      <c r="E591" s="14"/>
      <c r="F591" s="14"/>
      <c r="G591" s="14"/>
      <c r="H591" s="14"/>
      <c r="I591" s="14"/>
    </row>
    <row r="592" spans="1:9">
      <c r="A592" s="14"/>
      <c r="B592" s="14"/>
      <c r="C592" s="14"/>
      <c r="D592" s="14"/>
      <c r="E592" s="14"/>
      <c r="F592" s="14"/>
      <c r="G592" s="14"/>
      <c r="H592" s="14"/>
      <c r="I592" s="14"/>
    </row>
    <row r="593" spans="1:9">
      <c r="A593" s="14"/>
      <c r="B593" s="14"/>
      <c r="C593" s="14"/>
      <c r="D593" s="14"/>
      <c r="E593" s="14"/>
      <c r="F593" s="14"/>
      <c r="G593" s="14"/>
      <c r="H593" s="14"/>
      <c r="I593" s="14"/>
    </row>
    <row r="594" spans="1:9">
      <c r="A594" s="14"/>
      <c r="B594" s="14"/>
      <c r="C594" s="14"/>
      <c r="D594" s="14"/>
      <c r="E594" s="14"/>
      <c r="F594" s="14"/>
      <c r="G594" s="14"/>
      <c r="H594" s="14"/>
      <c r="I594" s="14"/>
    </row>
    <row r="595" spans="1:9">
      <c r="A595" s="14"/>
      <c r="B595" s="14"/>
      <c r="C595" s="14"/>
      <c r="D595" s="14"/>
      <c r="E595" s="14"/>
      <c r="F595" s="14"/>
      <c r="G595" s="14"/>
      <c r="H595" s="14"/>
      <c r="I595" s="14"/>
    </row>
    <row r="596" spans="1:9">
      <c r="A596" s="14"/>
      <c r="B596" s="14"/>
      <c r="C596" s="14"/>
      <c r="D596" s="14"/>
      <c r="E596" s="14"/>
      <c r="F596" s="14"/>
      <c r="G596" s="14"/>
      <c r="H596" s="14"/>
      <c r="I596" s="14"/>
    </row>
    <row r="597" spans="1:9">
      <c r="A597" s="14"/>
      <c r="B597" s="14"/>
      <c r="C597" s="14"/>
      <c r="D597" s="14"/>
      <c r="E597" s="14"/>
      <c r="F597" s="14"/>
      <c r="G597" s="14"/>
      <c r="H597" s="14"/>
      <c r="I597" s="14"/>
    </row>
    <row r="598" spans="1:9">
      <c r="A598" s="14"/>
      <c r="B598" s="14"/>
      <c r="C598" s="14"/>
      <c r="D598" s="14"/>
      <c r="E598" s="14"/>
      <c r="F598" s="14"/>
      <c r="G598" s="14"/>
      <c r="H598" s="14"/>
      <c r="I598" s="14"/>
    </row>
    <row r="599" spans="1:9">
      <c r="A599" s="14"/>
      <c r="B599" s="14"/>
      <c r="C599" s="14"/>
      <c r="D599" s="14"/>
      <c r="E599" s="14"/>
      <c r="F599" s="14"/>
      <c r="G599" s="14"/>
      <c r="H599" s="14"/>
      <c r="I599" s="14"/>
    </row>
    <row r="600" spans="1:9">
      <c r="A600" s="14"/>
      <c r="B600" s="14"/>
      <c r="C600" s="14"/>
      <c r="D600" s="14"/>
      <c r="E600" s="14"/>
      <c r="F600" s="14"/>
      <c r="G600" s="14"/>
      <c r="H600" s="14"/>
      <c r="I600" s="14"/>
    </row>
    <row r="601" spans="1:9">
      <c r="A601" s="14"/>
      <c r="B601" s="14"/>
      <c r="C601" s="14"/>
      <c r="D601" s="14"/>
      <c r="E601" s="14"/>
      <c r="F601" s="14"/>
      <c r="G601" s="14"/>
      <c r="H601" s="14"/>
      <c r="I601" s="14"/>
    </row>
    <row r="602" spans="1:9">
      <c r="A602" s="14"/>
      <c r="B602" s="14"/>
      <c r="C602" s="14"/>
      <c r="D602" s="14"/>
      <c r="E602" s="14"/>
      <c r="F602" s="14"/>
      <c r="G602" s="14"/>
      <c r="H602" s="14"/>
      <c r="I602" s="14"/>
    </row>
    <row r="603" spans="1:9">
      <c r="A603" s="14"/>
      <c r="B603" s="14"/>
      <c r="C603" s="14"/>
      <c r="D603" s="14"/>
      <c r="E603" s="14"/>
      <c r="F603" s="14"/>
      <c r="G603" s="14"/>
      <c r="H603" s="14"/>
      <c r="I603" s="14"/>
    </row>
    <row r="604" spans="1:9">
      <c r="A604" s="14"/>
      <c r="B604" s="14"/>
      <c r="C604" s="14"/>
      <c r="D604" s="14"/>
      <c r="E604" s="14"/>
      <c r="F604" s="14"/>
      <c r="G604" s="14"/>
      <c r="H604" s="14"/>
      <c r="I604" s="14"/>
    </row>
    <row r="605" spans="1:9">
      <c r="A605" s="14"/>
      <c r="B605" s="14"/>
      <c r="C605" s="14"/>
      <c r="D605" s="14"/>
      <c r="E605" s="14"/>
      <c r="F605" s="14"/>
      <c r="G605" s="14"/>
      <c r="H605" s="14"/>
      <c r="I605" s="14"/>
    </row>
    <row r="606" spans="1:9">
      <c r="A606" s="14"/>
      <c r="B606" s="14"/>
      <c r="C606" s="14"/>
      <c r="D606" s="14"/>
      <c r="E606" s="14"/>
      <c r="F606" s="14"/>
      <c r="G606" s="14"/>
      <c r="H606" s="14"/>
      <c r="I606" s="14"/>
    </row>
    <row r="607" spans="1:9">
      <c r="A607" s="14"/>
      <c r="B607" s="14"/>
      <c r="C607" s="14"/>
      <c r="D607" s="14"/>
      <c r="E607" s="14"/>
      <c r="F607" s="14"/>
      <c r="G607" s="14"/>
      <c r="H607" s="14"/>
      <c r="I607" s="14"/>
    </row>
    <row r="608" spans="1:9">
      <c r="A608" s="14"/>
      <c r="B608" s="14"/>
      <c r="C608" s="14"/>
      <c r="D608" s="14"/>
      <c r="E608" s="14"/>
      <c r="F608" s="14"/>
      <c r="G608" s="14"/>
      <c r="H608" s="14"/>
      <c r="I608" s="14"/>
    </row>
    <row r="609" spans="1:9">
      <c r="A609" s="14"/>
      <c r="B609" s="14"/>
      <c r="C609" s="14"/>
      <c r="D609" s="14"/>
      <c r="E609" s="14"/>
      <c r="F609" s="14"/>
      <c r="G609" s="14"/>
      <c r="H609" s="14"/>
      <c r="I609" s="14"/>
    </row>
    <row r="610" spans="1:9">
      <c r="A610" s="14"/>
      <c r="B610" s="14"/>
      <c r="C610" s="14"/>
      <c r="D610" s="14"/>
      <c r="E610" s="14"/>
      <c r="F610" s="14"/>
      <c r="G610" s="14"/>
      <c r="H610" s="14"/>
      <c r="I610" s="14"/>
    </row>
    <row r="611" spans="1:9">
      <c r="A611" s="14"/>
      <c r="B611" s="14"/>
      <c r="C611" s="14"/>
      <c r="D611" s="14"/>
      <c r="E611" s="14"/>
      <c r="F611" s="14"/>
      <c r="G611" s="14"/>
      <c r="H611" s="14"/>
      <c r="I611" s="14"/>
    </row>
    <row r="612" spans="1:9">
      <c r="A612" s="14"/>
      <c r="B612" s="14"/>
      <c r="C612" s="14"/>
      <c r="D612" s="14"/>
      <c r="E612" s="14"/>
      <c r="F612" s="14"/>
      <c r="G612" s="14"/>
      <c r="H612" s="14"/>
      <c r="I612" s="14"/>
    </row>
    <row r="613" spans="1:9">
      <c r="A613" s="14"/>
      <c r="B613" s="14"/>
      <c r="C613" s="14"/>
      <c r="D613" s="14"/>
      <c r="E613" s="14"/>
      <c r="F613" s="14"/>
      <c r="G613" s="14"/>
      <c r="H613" s="14"/>
      <c r="I613" s="14"/>
    </row>
    <row r="614" spans="1:9">
      <c r="A614" s="14"/>
      <c r="B614" s="14"/>
      <c r="C614" s="14"/>
      <c r="D614" s="14"/>
      <c r="E614" s="14"/>
      <c r="F614" s="14"/>
      <c r="G614" s="14"/>
      <c r="H614" s="14"/>
      <c r="I614" s="14"/>
    </row>
    <row r="615" spans="1:9">
      <c r="A615" s="14"/>
      <c r="B615" s="14"/>
      <c r="C615" s="14"/>
      <c r="D615" s="14"/>
      <c r="E615" s="14"/>
      <c r="F615" s="14"/>
      <c r="G615" s="14"/>
      <c r="H615" s="14"/>
      <c r="I615" s="14"/>
    </row>
    <row r="616" spans="1:9">
      <c r="A616" s="14"/>
      <c r="B616" s="14"/>
      <c r="C616" s="14"/>
      <c r="D616" s="14"/>
      <c r="E616" s="14"/>
      <c r="F616" s="14"/>
      <c r="G616" s="14"/>
      <c r="H616" s="14"/>
      <c r="I616" s="14"/>
    </row>
    <row r="617" spans="1:9">
      <c r="A617" s="14"/>
      <c r="B617" s="14"/>
      <c r="C617" s="14"/>
      <c r="D617" s="14"/>
      <c r="E617" s="14"/>
      <c r="F617" s="14"/>
      <c r="G617" s="14"/>
      <c r="H617" s="14"/>
      <c r="I617" s="14"/>
    </row>
    <row r="618" spans="1:9">
      <c r="A618" s="14"/>
      <c r="B618" s="14"/>
      <c r="C618" s="14"/>
      <c r="D618" s="14"/>
      <c r="E618" s="14"/>
      <c r="F618" s="14"/>
      <c r="G618" s="14"/>
      <c r="H618" s="14"/>
      <c r="I618" s="14"/>
    </row>
    <row r="619" spans="1:9">
      <c r="A619" s="14"/>
      <c r="B619" s="14"/>
      <c r="C619" s="14"/>
      <c r="D619" s="14"/>
      <c r="E619" s="14"/>
      <c r="F619" s="14"/>
      <c r="G619" s="14"/>
      <c r="H619" s="14"/>
      <c r="I619" s="14"/>
    </row>
    <row r="620" spans="1:9">
      <c r="A620" s="14"/>
      <c r="B620" s="14"/>
      <c r="C620" s="14"/>
      <c r="D620" s="14"/>
      <c r="E620" s="14"/>
      <c r="F620" s="14"/>
      <c r="G620" s="14"/>
      <c r="H620" s="14"/>
      <c r="I620" s="14"/>
    </row>
    <row r="621" spans="1:9">
      <c r="A621" s="14"/>
      <c r="B621" s="14"/>
      <c r="C621" s="14"/>
      <c r="D621" s="14"/>
      <c r="E621" s="14"/>
      <c r="F621" s="14"/>
      <c r="G621" s="14"/>
      <c r="H621" s="14"/>
      <c r="I621" s="14"/>
    </row>
    <row r="622" spans="1:9">
      <c r="A622" s="14"/>
      <c r="B622" s="14"/>
      <c r="C622" s="14"/>
      <c r="D622" s="14"/>
      <c r="E622" s="14"/>
      <c r="F622" s="14"/>
      <c r="G622" s="14"/>
      <c r="H622" s="14"/>
      <c r="I622" s="14"/>
    </row>
    <row r="623" spans="1:9">
      <c r="A623" s="14"/>
      <c r="B623" s="14"/>
      <c r="C623" s="14"/>
      <c r="D623" s="14"/>
      <c r="E623" s="14"/>
      <c r="F623" s="14"/>
      <c r="G623" s="14"/>
      <c r="H623" s="14"/>
      <c r="I623" s="14"/>
    </row>
    <row r="624" spans="1:9">
      <c r="A624" s="14"/>
      <c r="B624" s="14"/>
      <c r="C624" s="14"/>
      <c r="D624" s="14"/>
      <c r="E624" s="14"/>
      <c r="F624" s="14"/>
      <c r="G624" s="14"/>
      <c r="H624" s="14"/>
      <c r="I624" s="14"/>
    </row>
    <row r="625" spans="1:9">
      <c r="A625" s="14"/>
      <c r="B625" s="14"/>
      <c r="C625" s="14"/>
      <c r="D625" s="14"/>
      <c r="E625" s="14"/>
      <c r="F625" s="14"/>
      <c r="G625" s="14"/>
      <c r="H625" s="14"/>
      <c r="I625" s="14"/>
    </row>
    <row r="626" spans="1:9">
      <c r="A626" s="14"/>
      <c r="B626" s="14"/>
      <c r="C626" s="14"/>
      <c r="D626" s="14"/>
      <c r="E626" s="14"/>
      <c r="F626" s="14"/>
      <c r="G626" s="14"/>
      <c r="H626" s="14"/>
      <c r="I626" s="14"/>
    </row>
    <row r="627" spans="1:9">
      <c r="A627" s="14"/>
      <c r="B627" s="14"/>
      <c r="C627" s="14"/>
      <c r="D627" s="14"/>
      <c r="E627" s="14"/>
      <c r="F627" s="14"/>
      <c r="G627" s="14"/>
      <c r="H627" s="14"/>
      <c r="I627" s="14"/>
    </row>
    <row r="628" spans="1:9">
      <c r="A628" s="14"/>
      <c r="B628" s="14"/>
      <c r="C628" s="14"/>
      <c r="D628" s="14"/>
      <c r="E628" s="14"/>
      <c r="F628" s="14"/>
      <c r="G628" s="14"/>
      <c r="H628" s="14"/>
      <c r="I628" s="14"/>
    </row>
    <row r="629" spans="1:9">
      <c r="A629" s="14"/>
      <c r="B629" s="14"/>
      <c r="C629" s="14"/>
      <c r="D629" s="14"/>
      <c r="E629" s="14"/>
      <c r="F629" s="14"/>
      <c r="G629" s="14"/>
      <c r="H629" s="14"/>
      <c r="I629" s="14"/>
    </row>
    <row r="630" spans="1:9">
      <c r="A630" s="14"/>
      <c r="B630" s="14"/>
      <c r="C630" s="14"/>
      <c r="D630" s="14"/>
      <c r="E630" s="14"/>
      <c r="F630" s="14"/>
      <c r="G630" s="14"/>
      <c r="H630" s="14"/>
      <c r="I630" s="14"/>
    </row>
    <row r="631" spans="1:9">
      <c r="A631" s="14"/>
      <c r="B631" s="14"/>
      <c r="C631" s="14"/>
      <c r="D631" s="14"/>
      <c r="E631" s="14"/>
      <c r="F631" s="14"/>
      <c r="G631" s="14"/>
      <c r="H631" s="14"/>
      <c r="I631" s="14"/>
    </row>
    <row r="632" spans="1:9">
      <c r="A632" s="14"/>
      <c r="B632" s="14"/>
      <c r="C632" s="14"/>
      <c r="D632" s="14"/>
      <c r="E632" s="14"/>
      <c r="F632" s="14"/>
      <c r="G632" s="14"/>
      <c r="H632" s="14"/>
      <c r="I632" s="14"/>
    </row>
    <row r="633" spans="1:9">
      <c r="A633" s="14"/>
      <c r="B633" s="14"/>
      <c r="C633" s="14"/>
      <c r="D633" s="14"/>
      <c r="E633" s="14"/>
      <c r="F633" s="14"/>
      <c r="G633" s="14"/>
      <c r="H633" s="14"/>
      <c r="I633" s="14"/>
    </row>
    <row r="634" spans="1:9">
      <c r="A634" s="14"/>
      <c r="B634" s="14"/>
      <c r="C634" s="14"/>
      <c r="D634" s="14"/>
      <c r="E634" s="14"/>
      <c r="F634" s="14"/>
      <c r="G634" s="14"/>
      <c r="H634" s="14"/>
      <c r="I634" s="14"/>
    </row>
    <row r="635" spans="1:9">
      <c r="A635" s="14"/>
      <c r="B635" s="14"/>
      <c r="C635" s="14"/>
      <c r="D635" s="14"/>
      <c r="E635" s="14"/>
      <c r="F635" s="14"/>
      <c r="G635" s="14"/>
      <c r="H635" s="14"/>
      <c r="I635" s="14"/>
    </row>
    <row r="636" spans="1:9">
      <c r="A636" s="14"/>
      <c r="B636" s="14"/>
      <c r="C636" s="14"/>
      <c r="D636" s="14"/>
      <c r="E636" s="14"/>
      <c r="F636" s="14"/>
      <c r="G636" s="14"/>
      <c r="H636" s="14"/>
      <c r="I636" s="14"/>
    </row>
    <row r="637" spans="1:9">
      <c r="A637" s="14"/>
      <c r="B637" s="14"/>
      <c r="C637" s="14"/>
      <c r="D637" s="14"/>
      <c r="E637" s="14"/>
      <c r="F637" s="14"/>
      <c r="G637" s="14"/>
      <c r="H637" s="14"/>
      <c r="I637" s="14"/>
    </row>
    <row r="638" spans="1:9">
      <c r="A638" s="14"/>
      <c r="B638" s="14"/>
      <c r="C638" s="14"/>
      <c r="D638" s="14"/>
      <c r="E638" s="14"/>
      <c r="F638" s="14"/>
      <c r="G638" s="14"/>
      <c r="H638" s="14"/>
      <c r="I638" s="14"/>
    </row>
    <row r="639" spans="1:9">
      <c r="A639" s="14"/>
      <c r="B639" s="14"/>
      <c r="C639" s="14"/>
      <c r="D639" s="14"/>
      <c r="E639" s="14"/>
      <c r="F639" s="14"/>
      <c r="G639" s="14"/>
      <c r="H639" s="14"/>
      <c r="I639" s="14"/>
    </row>
    <row r="640" spans="1:9">
      <c r="A640" s="14"/>
      <c r="B640" s="14"/>
      <c r="C640" s="14"/>
      <c r="D640" s="14"/>
      <c r="E640" s="14"/>
      <c r="F640" s="14"/>
      <c r="G640" s="14"/>
      <c r="H640" s="14"/>
      <c r="I640" s="14"/>
    </row>
    <row r="641" spans="1:9">
      <c r="A641" s="14"/>
      <c r="B641" s="14"/>
      <c r="C641" s="14"/>
      <c r="D641" s="14"/>
      <c r="E641" s="14"/>
      <c r="F641" s="14"/>
      <c r="G641" s="14"/>
      <c r="H641" s="14"/>
      <c r="I641" s="14"/>
    </row>
    <row r="642" spans="1:9">
      <c r="A642" s="14"/>
      <c r="B642" s="14"/>
      <c r="C642" s="14"/>
      <c r="D642" s="14"/>
      <c r="E642" s="14"/>
      <c r="F642" s="14"/>
      <c r="G642" s="14"/>
      <c r="H642" s="14"/>
      <c r="I642" s="14"/>
    </row>
    <row r="643" spans="1:9">
      <c r="A643" s="14"/>
      <c r="B643" s="14"/>
      <c r="C643" s="14"/>
      <c r="D643" s="14"/>
      <c r="E643" s="14"/>
      <c r="F643" s="14"/>
      <c r="G643" s="14"/>
      <c r="H643" s="14"/>
      <c r="I643" s="14"/>
    </row>
    <row r="644" spans="1:9">
      <c r="A644" s="14"/>
      <c r="B644" s="14"/>
      <c r="C644" s="14"/>
      <c r="D644" s="14"/>
      <c r="E644" s="14"/>
      <c r="F644" s="14"/>
      <c r="G644" s="14"/>
      <c r="H644" s="14"/>
      <c r="I644" s="14"/>
    </row>
    <row r="645" spans="1:9">
      <c r="A645" s="14"/>
      <c r="B645" s="14"/>
      <c r="C645" s="14"/>
      <c r="D645" s="14"/>
      <c r="E645" s="14"/>
      <c r="F645" s="14"/>
      <c r="G645" s="14"/>
      <c r="H645" s="14"/>
      <c r="I645" s="14"/>
    </row>
    <row r="646" spans="1:9">
      <c r="A646" s="14"/>
      <c r="B646" s="14"/>
      <c r="C646" s="14"/>
      <c r="D646" s="14"/>
      <c r="E646" s="14"/>
      <c r="F646" s="14"/>
      <c r="G646" s="14"/>
      <c r="H646" s="14"/>
      <c r="I646" s="14"/>
    </row>
    <row r="647" spans="1:9">
      <c r="A647" s="14"/>
      <c r="B647" s="14"/>
      <c r="C647" s="14"/>
      <c r="D647" s="14"/>
      <c r="E647" s="14"/>
      <c r="F647" s="14"/>
      <c r="G647" s="14"/>
      <c r="H647" s="14"/>
      <c r="I647" s="14"/>
    </row>
    <row r="648" spans="1:9">
      <c r="A648" s="14"/>
      <c r="B648" s="14"/>
      <c r="C648" s="14"/>
      <c r="D648" s="14"/>
      <c r="E648" s="14"/>
      <c r="F648" s="14"/>
      <c r="G648" s="14"/>
      <c r="H648" s="14"/>
      <c r="I648" s="14"/>
    </row>
    <row r="649" spans="1:9">
      <c r="A649" s="14"/>
      <c r="B649" s="14"/>
      <c r="C649" s="14"/>
      <c r="D649" s="14"/>
      <c r="E649" s="14"/>
      <c r="F649" s="14"/>
      <c r="G649" s="14"/>
      <c r="H649" s="14"/>
      <c r="I649" s="14"/>
    </row>
    <row r="650" spans="1:9">
      <c r="A650" s="14"/>
      <c r="B650" s="14"/>
      <c r="C650" s="14"/>
      <c r="D650" s="14"/>
      <c r="E650" s="14"/>
      <c r="F650" s="14"/>
      <c r="G650" s="14"/>
      <c r="H650" s="14"/>
      <c r="I650" s="14"/>
    </row>
    <row r="651" spans="1:9">
      <c r="A651" s="14"/>
      <c r="B651" s="14"/>
      <c r="C651" s="14"/>
      <c r="D651" s="14"/>
      <c r="E651" s="14"/>
      <c r="F651" s="14"/>
      <c r="G651" s="14"/>
      <c r="H651" s="14"/>
      <c r="I651" s="14"/>
    </row>
    <row r="652" spans="1:9">
      <c r="A652" s="14"/>
      <c r="B652" s="14"/>
      <c r="C652" s="14"/>
      <c r="D652" s="14"/>
      <c r="E652" s="14"/>
      <c r="F652" s="14"/>
      <c r="G652" s="14"/>
      <c r="H652" s="14"/>
      <c r="I652" s="14"/>
    </row>
    <row r="653" spans="1:9">
      <c r="A653" s="14"/>
      <c r="B653" s="14"/>
      <c r="C653" s="14"/>
      <c r="D653" s="14"/>
      <c r="E653" s="14"/>
      <c r="F653" s="14"/>
      <c r="G653" s="14"/>
      <c r="H653" s="14"/>
      <c r="I653" s="14"/>
    </row>
    <row r="654" spans="1:9">
      <c r="A654" s="14"/>
      <c r="B654" s="14"/>
      <c r="C654" s="14"/>
      <c r="D654" s="14"/>
      <c r="E654" s="14"/>
      <c r="F654" s="14"/>
      <c r="G654" s="14"/>
      <c r="H654" s="14"/>
      <c r="I654" s="14"/>
    </row>
    <row r="655" spans="1:9">
      <c r="A655" s="14"/>
      <c r="B655" s="14"/>
      <c r="C655" s="14"/>
      <c r="D655" s="14"/>
      <c r="E655" s="14"/>
      <c r="F655" s="14"/>
      <c r="G655" s="14"/>
      <c r="H655" s="14"/>
      <c r="I655" s="14"/>
    </row>
    <row r="656" spans="1:9">
      <c r="A656" s="14"/>
      <c r="B656" s="14"/>
      <c r="C656" s="14"/>
      <c r="D656" s="14"/>
      <c r="E656" s="14"/>
      <c r="F656" s="14"/>
      <c r="G656" s="14"/>
      <c r="H656" s="14"/>
      <c r="I656" s="14"/>
    </row>
    <row r="657" spans="1:9">
      <c r="A657" s="14"/>
      <c r="B657" s="14"/>
      <c r="C657" s="14"/>
      <c r="D657" s="14"/>
      <c r="E657" s="14"/>
      <c r="F657" s="14"/>
      <c r="G657" s="14"/>
      <c r="H657" s="14"/>
      <c r="I657" s="14"/>
    </row>
    <row r="658" spans="1:9">
      <c r="A658" s="14"/>
      <c r="B658" s="14"/>
      <c r="C658" s="14"/>
      <c r="D658" s="14"/>
      <c r="E658" s="14"/>
      <c r="F658" s="14"/>
      <c r="G658" s="14"/>
      <c r="H658" s="14"/>
      <c r="I658" s="14"/>
    </row>
    <row r="659" spans="1:9">
      <c r="A659" s="14"/>
      <c r="B659" s="14"/>
      <c r="C659" s="14"/>
      <c r="D659" s="14"/>
      <c r="E659" s="14"/>
      <c r="F659" s="14"/>
      <c r="G659" s="14"/>
      <c r="H659" s="14"/>
      <c r="I659" s="14"/>
    </row>
    <row r="660" spans="1:9">
      <c r="A660" s="14"/>
      <c r="B660" s="14"/>
      <c r="C660" s="14"/>
      <c r="D660" s="14"/>
      <c r="E660" s="14"/>
      <c r="F660" s="14"/>
      <c r="G660" s="14"/>
      <c r="H660" s="14"/>
      <c r="I660" s="14"/>
    </row>
    <row r="661" spans="1:9">
      <c r="A661" s="14"/>
      <c r="B661" s="14"/>
      <c r="C661" s="14"/>
      <c r="D661" s="14"/>
      <c r="E661" s="14"/>
      <c r="F661" s="14"/>
      <c r="G661" s="14"/>
      <c r="H661" s="14"/>
      <c r="I661" s="14"/>
    </row>
    <row r="662" spans="1:9">
      <c r="A662" s="14"/>
      <c r="B662" s="14"/>
      <c r="C662" s="14"/>
      <c r="D662" s="14"/>
      <c r="E662" s="14"/>
      <c r="F662" s="14"/>
      <c r="G662" s="14"/>
      <c r="H662" s="14"/>
      <c r="I662" s="14"/>
    </row>
    <row r="663" spans="1:9">
      <c r="A663" s="14"/>
      <c r="B663" s="14"/>
      <c r="C663" s="14"/>
      <c r="D663" s="14"/>
      <c r="E663" s="14"/>
      <c r="F663" s="14"/>
      <c r="G663" s="14"/>
      <c r="H663" s="14"/>
      <c r="I663" s="14"/>
    </row>
    <row r="664" spans="1:9">
      <c r="A664" s="14"/>
      <c r="B664" s="14"/>
      <c r="C664" s="14"/>
      <c r="D664" s="14"/>
      <c r="E664" s="14"/>
      <c r="F664" s="14"/>
      <c r="G664" s="14"/>
      <c r="H664" s="14"/>
      <c r="I664" s="14"/>
    </row>
    <row r="665" spans="1:9">
      <c r="A665" s="14"/>
      <c r="B665" s="14"/>
      <c r="C665" s="14"/>
      <c r="D665" s="14"/>
      <c r="E665" s="14"/>
      <c r="F665" s="14"/>
      <c r="G665" s="14"/>
      <c r="H665" s="14"/>
      <c r="I665" s="14"/>
    </row>
    <row r="666" spans="1:9">
      <c r="A666" s="14"/>
      <c r="B666" s="14"/>
      <c r="C666" s="14"/>
      <c r="D666" s="14"/>
      <c r="E666" s="14"/>
      <c r="F666" s="14"/>
      <c r="G666" s="14"/>
      <c r="H666" s="14"/>
      <c r="I666" s="14"/>
    </row>
    <row r="667" spans="1:9">
      <c r="A667" s="14"/>
      <c r="B667" s="14"/>
      <c r="C667" s="14"/>
      <c r="D667" s="14"/>
      <c r="E667" s="14"/>
      <c r="F667" s="14"/>
      <c r="G667" s="14"/>
      <c r="H667" s="14"/>
      <c r="I667" s="14"/>
    </row>
    <row r="668" spans="1:9">
      <c r="A668" s="14"/>
      <c r="B668" s="14"/>
      <c r="C668" s="14"/>
      <c r="D668" s="14"/>
      <c r="E668" s="14"/>
      <c r="F668" s="14"/>
      <c r="G668" s="14"/>
      <c r="H668" s="14"/>
      <c r="I668" s="14"/>
    </row>
    <row r="669" spans="1:9">
      <c r="A669" s="14"/>
      <c r="B669" s="14"/>
      <c r="C669" s="14"/>
      <c r="D669" s="14"/>
      <c r="E669" s="14"/>
      <c r="F669" s="14"/>
      <c r="G669" s="14"/>
      <c r="H669" s="14"/>
      <c r="I669" s="14"/>
    </row>
    <row r="670" spans="1:9">
      <c r="A670" s="14"/>
      <c r="B670" s="14"/>
      <c r="C670" s="14"/>
      <c r="D670" s="14"/>
      <c r="E670" s="14"/>
      <c r="F670" s="14"/>
      <c r="G670" s="14"/>
      <c r="H670" s="14"/>
      <c r="I670" s="14"/>
    </row>
    <row r="671" spans="1:9">
      <c r="A671" s="14"/>
      <c r="B671" s="14"/>
      <c r="C671" s="14"/>
      <c r="D671" s="14"/>
      <c r="E671" s="14"/>
      <c r="F671" s="14"/>
      <c r="G671" s="14"/>
      <c r="H671" s="14"/>
      <c r="I671" s="14"/>
    </row>
    <row r="672" spans="1:9">
      <c r="A672" s="14"/>
      <c r="B672" s="14"/>
      <c r="C672" s="14"/>
      <c r="D672" s="14"/>
      <c r="E672" s="14"/>
      <c r="F672" s="14"/>
      <c r="G672" s="14"/>
      <c r="H672" s="14"/>
      <c r="I672" s="14"/>
    </row>
    <row r="673" spans="1:9">
      <c r="A673" s="14"/>
      <c r="B673" s="14"/>
      <c r="C673" s="14"/>
      <c r="D673" s="14"/>
      <c r="E673" s="14"/>
      <c r="F673" s="14"/>
      <c r="G673" s="14"/>
      <c r="H673" s="14"/>
      <c r="I673" s="14"/>
    </row>
    <row r="674" spans="1:9">
      <c r="A674" s="14"/>
      <c r="B674" s="14"/>
      <c r="C674" s="14"/>
      <c r="D674" s="14"/>
      <c r="E674" s="14"/>
      <c r="F674" s="14"/>
      <c r="G674" s="14"/>
      <c r="H674" s="14"/>
      <c r="I674" s="14"/>
    </row>
    <row r="675" spans="1:9">
      <c r="A675" s="14"/>
      <c r="B675" s="14"/>
      <c r="C675" s="14"/>
      <c r="D675" s="14"/>
      <c r="E675" s="14"/>
      <c r="F675" s="14"/>
      <c r="G675" s="14"/>
      <c r="H675" s="14"/>
      <c r="I675" s="14"/>
    </row>
    <row r="676" spans="1:9">
      <c r="A676" s="14"/>
      <c r="B676" s="14"/>
      <c r="C676" s="14"/>
      <c r="D676" s="14"/>
      <c r="E676" s="14"/>
      <c r="F676" s="14"/>
      <c r="G676" s="14"/>
      <c r="H676" s="14"/>
      <c r="I676" s="14"/>
    </row>
    <row r="677" spans="1:9">
      <c r="A677" s="14"/>
      <c r="B677" s="14"/>
      <c r="C677" s="14"/>
      <c r="D677" s="14"/>
      <c r="E677" s="14"/>
      <c r="F677" s="14"/>
      <c r="G677" s="14"/>
      <c r="H677" s="14"/>
      <c r="I677" s="14"/>
    </row>
    <row r="678" spans="1:9">
      <c r="A678" s="14"/>
      <c r="B678" s="14"/>
      <c r="C678" s="14"/>
      <c r="D678" s="14"/>
      <c r="E678" s="14"/>
      <c r="F678" s="14"/>
      <c r="G678" s="14"/>
      <c r="H678" s="14"/>
      <c r="I678" s="14"/>
    </row>
    <row r="679" spans="1:9">
      <c r="A679" s="14"/>
      <c r="B679" s="14"/>
      <c r="C679" s="14"/>
      <c r="D679" s="14"/>
      <c r="E679" s="14"/>
      <c r="F679" s="14"/>
      <c r="G679" s="14"/>
      <c r="H679" s="14"/>
      <c r="I679" s="14"/>
    </row>
    <row r="680" spans="1:9">
      <c r="A680" s="14"/>
      <c r="B680" s="14"/>
      <c r="C680" s="14"/>
      <c r="D680" s="14"/>
      <c r="E680" s="14"/>
      <c r="F680" s="14"/>
      <c r="G680" s="14"/>
      <c r="H680" s="14"/>
      <c r="I680" s="14"/>
    </row>
    <row r="681" spans="1:9">
      <c r="A681" s="14"/>
      <c r="B681" s="14"/>
      <c r="C681" s="14"/>
      <c r="D681" s="14"/>
      <c r="E681" s="14"/>
      <c r="F681" s="14"/>
      <c r="G681" s="14"/>
      <c r="H681" s="14"/>
      <c r="I681" s="14"/>
    </row>
    <row r="682" spans="1:9">
      <c r="A682" s="14"/>
      <c r="B682" s="14"/>
      <c r="C682" s="14"/>
      <c r="D682" s="14"/>
      <c r="E682" s="14"/>
      <c r="F682" s="14"/>
      <c r="G682" s="14"/>
      <c r="H682" s="14"/>
      <c r="I682" s="14"/>
    </row>
    <row r="683" spans="1:9">
      <c r="A683" s="14"/>
      <c r="B683" s="14"/>
      <c r="C683" s="14"/>
      <c r="D683" s="14"/>
      <c r="E683" s="14"/>
      <c r="F683" s="14"/>
      <c r="G683" s="14"/>
      <c r="H683" s="14"/>
      <c r="I683" s="14"/>
    </row>
    <row r="684" spans="1:9">
      <c r="A684" s="14"/>
      <c r="B684" s="14"/>
      <c r="C684" s="14"/>
      <c r="D684" s="14"/>
      <c r="E684" s="14"/>
      <c r="F684" s="14"/>
      <c r="G684" s="14"/>
      <c r="H684" s="14"/>
      <c r="I684" s="14"/>
    </row>
    <row r="685" spans="1:9">
      <c r="A685" s="14"/>
      <c r="B685" s="14"/>
      <c r="C685" s="14"/>
      <c r="D685" s="14"/>
      <c r="E685" s="14"/>
      <c r="F685" s="14"/>
      <c r="G685" s="14"/>
      <c r="H685" s="14"/>
      <c r="I685" s="14"/>
    </row>
    <row r="686" spans="1:9">
      <c r="A686" s="14"/>
      <c r="B686" s="14"/>
      <c r="C686" s="14"/>
      <c r="D686" s="14"/>
      <c r="E686" s="14"/>
      <c r="F686" s="14"/>
      <c r="G686" s="14"/>
      <c r="H686" s="14"/>
      <c r="I686" s="14"/>
    </row>
    <row r="687" spans="1:9">
      <c r="A687" s="14"/>
      <c r="B687" s="14"/>
      <c r="C687" s="14"/>
      <c r="D687" s="14"/>
      <c r="E687" s="14"/>
      <c r="F687" s="14"/>
      <c r="G687" s="14"/>
      <c r="H687" s="14"/>
      <c r="I687" s="14"/>
    </row>
    <row r="688" spans="1:9">
      <c r="A688" s="14"/>
      <c r="B688" s="14"/>
      <c r="C688" s="14"/>
      <c r="D688" s="14"/>
      <c r="E688" s="14"/>
      <c r="F688" s="14"/>
      <c r="G688" s="14"/>
      <c r="H688" s="14"/>
      <c r="I688" s="14"/>
    </row>
    <row r="689" spans="1:9">
      <c r="A689" s="14"/>
      <c r="B689" s="14"/>
      <c r="C689" s="14"/>
      <c r="D689" s="14"/>
      <c r="E689" s="14"/>
      <c r="F689" s="14"/>
      <c r="G689" s="14"/>
      <c r="H689" s="14"/>
      <c r="I689" s="14"/>
    </row>
    <row r="690" spans="1:9">
      <c r="A690" s="14"/>
      <c r="B690" s="14"/>
      <c r="C690" s="14"/>
      <c r="D690" s="14"/>
      <c r="E690" s="14"/>
      <c r="F690" s="14"/>
      <c r="G690" s="14"/>
      <c r="H690" s="14"/>
      <c r="I690" s="14"/>
    </row>
    <row r="691" spans="1:9">
      <c r="A691" s="14"/>
      <c r="B691" s="14"/>
      <c r="C691" s="14"/>
      <c r="D691" s="14"/>
      <c r="E691" s="14"/>
      <c r="F691" s="14"/>
      <c r="G691" s="14"/>
      <c r="H691" s="14"/>
      <c r="I691" s="14"/>
    </row>
    <row r="692" spans="1:9">
      <c r="A692" s="14"/>
      <c r="B692" s="14"/>
      <c r="C692" s="14"/>
      <c r="D692" s="14"/>
      <c r="E692" s="14"/>
      <c r="F692" s="14"/>
      <c r="G692" s="14"/>
      <c r="H692" s="14"/>
      <c r="I692" s="14"/>
    </row>
    <row r="693" spans="1:9">
      <c r="A693" s="14"/>
      <c r="B693" s="14"/>
      <c r="C693" s="14"/>
      <c r="D693" s="14"/>
      <c r="E693" s="14"/>
      <c r="F693" s="14"/>
      <c r="G693" s="14"/>
      <c r="H693" s="14"/>
      <c r="I693" s="14"/>
    </row>
    <row r="694" spans="1:9">
      <c r="A694" s="14"/>
      <c r="B694" s="14"/>
      <c r="C694" s="14"/>
      <c r="D694" s="14"/>
      <c r="E694" s="14"/>
      <c r="F694" s="14"/>
      <c r="G694" s="14"/>
      <c r="H694" s="14"/>
      <c r="I694" s="14"/>
    </row>
    <row r="695" spans="1:9">
      <c r="A695" s="14"/>
      <c r="B695" s="14"/>
      <c r="C695" s="14"/>
      <c r="D695" s="14"/>
      <c r="E695" s="14"/>
      <c r="F695" s="14"/>
      <c r="G695" s="14"/>
      <c r="H695" s="14"/>
      <c r="I695" s="14"/>
    </row>
    <row r="696" spans="1:9">
      <c r="A696" s="14"/>
      <c r="B696" s="14"/>
      <c r="C696" s="14"/>
      <c r="D696" s="14"/>
      <c r="E696" s="14"/>
      <c r="F696" s="14"/>
      <c r="G696" s="14"/>
      <c r="H696" s="14"/>
      <c r="I696" s="14"/>
    </row>
    <row r="697" spans="1:9">
      <c r="A697" s="14"/>
      <c r="B697" s="14"/>
      <c r="C697" s="14"/>
      <c r="D697" s="14"/>
      <c r="E697" s="14"/>
      <c r="F697" s="14"/>
      <c r="G697" s="14"/>
      <c r="H697" s="14"/>
      <c r="I697" s="14"/>
    </row>
    <row r="698" spans="1:9">
      <c r="A698" s="14"/>
      <c r="B698" s="14"/>
      <c r="C698" s="14"/>
      <c r="D698" s="14"/>
      <c r="E698" s="14"/>
      <c r="F698" s="14"/>
      <c r="G698" s="14"/>
      <c r="H698" s="14"/>
      <c r="I698" s="14"/>
    </row>
    <row r="699" spans="1:9">
      <c r="A699" s="14"/>
      <c r="B699" s="14"/>
      <c r="C699" s="14"/>
      <c r="D699" s="14"/>
      <c r="E699" s="14"/>
      <c r="F699" s="14"/>
      <c r="G699" s="14"/>
      <c r="H699" s="14"/>
      <c r="I699" s="14"/>
    </row>
    <row r="700" spans="1:9">
      <c r="A700" s="14"/>
      <c r="B700" s="14"/>
      <c r="C700" s="14"/>
      <c r="D700" s="14"/>
      <c r="E700" s="14"/>
      <c r="F700" s="14"/>
      <c r="G700" s="14"/>
      <c r="H700" s="14"/>
      <c r="I700" s="14"/>
    </row>
    <row r="701" spans="1:9">
      <c r="A701" s="14"/>
      <c r="B701" s="14"/>
      <c r="C701" s="14"/>
      <c r="D701" s="14"/>
      <c r="E701" s="14"/>
      <c r="F701" s="14"/>
      <c r="G701" s="14"/>
      <c r="H701" s="14"/>
      <c r="I701" s="14"/>
    </row>
    <row r="702" spans="1:9">
      <c r="A702" s="14"/>
      <c r="B702" s="14"/>
      <c r="C702" s="14"/>
      <c r="D702" s="14"/>
      <c r="E702" s="14"/>
      <c r="F702" s="14"/>
      <c r="G702" s="14"/>
      <c r="H702" s="14"/>
      <c r="I702" s="14"/>
    </row>
    <row r="703" spans="1:9">
      <c r="A703" s="14"/>
      <c r="B703" s="14"/>
      <c r="C703" s="14"/>
      <c r="D703" s="14"/>
      <c r="E703" s="14"/>
      <c r="F703" s="14"/>
      <c r="G703" s="14"/>
      <c r="H703" s="14"/>
      <c r="I703" s="14"/>
    </row>
    <row r="704" spans="1:9">
      <c r="A704" s="14"/>
      <c r="B704" s="14"/>
      <c r="C704" s="14"/>
      <c r="D704" s="14"/>
      <c r="E704" s="14"/>
      <c r="F704" s="14"/>
      <c r="G704" s="14"/>
      <c r="H704" s="14"/>
      <c r="I704" s="14"/>
    </row>
    <row r="705" spans="1:9">
      <c r="A705" s="14"/>
      <c r="B705" s="14"/>
      <c r="C705" s="14"/>
      <c r="D705" s="14"/>
      <c r="E705" s="14"/>
      <c r="F705" s="14"/>
      <c r="G705" s="14"/>
      <c r="H705" s="14"/>
      <c r="I705" s="14"/>
    </row>
    <row r="706" spans="1:9">
      <c r="A706" s="14"/>
      <c r="B706" s="14"/>
      <c r="C706" s="14"/>
      <c r="D706" s="14"/>
      <c r="E706" s="14"/>
      <c r="F706" s="14"/>
      <c r="G706" s="14"/>
      <c r="H706" s="14"/>
      <c r="I706" s="14"/>
    </row>
    <row r="707" spans="1:9">
      <c r="A707" s="14"/>
      <c r="B707" s="14"/>
      <c r="C707" s="14"/>
      <c r="D707" s="14"/>
      <c r="E707" s="14"/>
      <c r="F707" s="14"/>
      <c r="G707" s="14"/>
      <c r="H707" s="14"/>
      <c r="I707" s="14"/>
    </row>
    <row r="708" spans="1:9">
      <c r="A708" s="14"/>
      <c r="B708" s="14"/>
      <c r="C708" s="14"/>
      <c r="D708" s="14"/>
      <c r="E708" s="14"/>
      <c r="F708" s="14"/>
      <c r="G708" s="14"/>
      <c r="H708" s="14"/>
      <c r="I708" s="14"/>
    </row>
    <row r="709" spans="1:9">
      <c r="A709" s="14"/>
      <c r="B709" s="14"/>
      <c r="C709" s="14"/>
      <c r="D709" s="14"/>
      <c r="E709" s="14"/>
      <c r="F709" s="14"/>
      <c r="G709" s="14"/>
      <c r="H709" s="14"/>
      <c r="I709" s="14"/>
    </row>
    <row r="710" spans="1:9">
      <c r="A710" s="14"/>
      <c r="B710" s="14"/>
      <c r="C710" s="14"/>
      <c r="D710" s="14"/>
      <c r="E710" s="14"/>
      <c r="F710" s="14"/>
      <c r="G710" s="14"/>
      <c r="H710" s="14"/>
      <c r="I710" s="14"/>
    </row>
    <row r="711" spans="1:9">
      <c r="A711" s="14"/>
      <c r="B711" s="14"/>
      <c r="C711" s="14"/>
      <c r="D711" s="14"/>
      <c r="E711" s="14"/>
      <c r="F711" s="14"/>
      <c r="G711" s="14"/>
      <c r="H711" s="14"/>
      <c r="I711" s="14"/>
    </row>
    <row r="712" spans="1:9">
      <c r="A712" s="14"/>
      <c r="B712" s="14"/>
      <c r="C712" s="14"/>
      <c r="D712" s="14"/>
      <c r="E712" s="14"/>
      <c r="F712" s="14"/>
      <c r="G712" s="14"/>
      <c r="H712" s="14"/>
      <c r="I712" s="14"/>
    </row>
    <row r="713" spans="1:9">
      <c r="A713" s="14"/>
      <c r="B713" s="14"/>
      <c r="C713" s="14"/>
      <c r="D713" s="14"/>
      <c r="E713" s="14"/>
      <c r="F713" s="14"/>
      <c r="G713" s="14"/>
      <c r="H713" s="14"/>
      <c r="I713" s="14"/>
    </row>
    <row r="714" spans="1:9">
      <c r="A714" s="14"/>
      <c r="B714" s="14"/>
      <c r="C714" s="14"/>
      <c r="D714" s="14"/>
      <c r="E714" s="14"/>
      <c r="F714" s="14"/>
      <c r="G714" s="14"/>
      <c r="H714" s="14"/>
      <c r="I714" s="14"/>
    </row>
    <row r="715" spans="1:9">
      <c r="A715" s="14"/>
      <c r="B715" s="14"/>
      <c r="C715" s="14"/>
      <c r="D715" s="14"/>
      <c r="E715" s="14"/>
      <c r="F715" s="14"/>
      <c r="G715" s="14"/>
      <c r="H715" s="14"/>
      <c r="I715" s="14"/>
    </row>
    <row r="716" spans="1:9">
      <c r="A716" s="14"/>
      <c r="B716" s="14"/>
      <c r="C716" s="14"/>
      <c r="D716" s="14"/>
      <c r="E716" s="14"/>
      <c r="F716" s="14"/>
      <c r="G716" s="14"/>
      <c r="H716" s="14"/>
      <c r="I716" s="14"/>
    </row>
    <row r="717" spans="1:9">
      <c r="A717" s="14"/>
      <c r="B717" s="14"/>
      <c r="C717" s="14"/>
      <c r="D717" s="14"/>
      <c r="E717" s="14"/>
      <c r="F717" s="14"/>
      <c r="G717" s="14"/>
      <c r="H717" s="14"/>
      <c r="I717" s="14"/>
    </row>
    <row r="718" spans="1:9">
      <c r="A718" s="14"/>
      <c r="B718" s="14"/>
      <c r="C718" s="14"/>
      <c r="D718" s="14"/>
      <c r="E718" s="14"/>
      <c r="F718" s="14"/>
      <c r="G718" s="14"/>
      <c r="H718" s="14"/>
      <c r="I718" s="14"/>
    </row>
    <row r="719" spans="1:9">
      <c r="A719" s="14"/>
      <c r="B719" s="14"/>
      <c r="C719" s="14"/>
      <c r="D719" s="14"/>
      <c r="E719" s="14"/>
      <c r="F719" s="14"/>
      <c r="G719" s="14"/>
      <c r="H719" s="14"/>
      <c r="I719" s="14"/>
    </row>
    <row r="720" spans="1:9">
      <c r="A720" s="14"/>
      <c r="B720" s="14"/>
      <c r="C720" s="14"/>
      <c r="D720" s="14"/>
      <c r="E720" s="14"/>
      <c r="F720" s="14"/>
      <c r="G720" s="14"/>
      <c r="H720" s="14"/>
      <c r="I720" s="14"/>
    </row>
    <row r="721" spans="1:9">
      <c r="A721" s="14"/>
      <c r="B721" s="14"/>
      <c r="C721" s="14"/>
      <c r="D721" s="14"/>
      <c r="E721" s="14"/>
      <c r="F721" s="14"/>
      <c r="G721" s="14"/>
      <c r="H721" s="14"/>
      <c r="I721" s="14"/>
    </row>
    <row r="722" spans="1:9">
      <c r="A722" s="14"/>
      <c r="B722" s="14"/>
      <c r="C722" s="14"/>
      <c r="D722" s="14"/>
      <c r="E722" s="14"/>
      <c r="F722" s="14"/>
      <c r="G722" s="14"/>
      <c r="H722" s="14"/>
      <c r="I722" s="14"/>
    </row>
    <row r="723" spans="1:9">
      <c r="A723" s="14"/>
      <c r="B723" s="14"/>
      <c r="C723" s="14"/>
      <c r="D723" s="14"/>
      <c r="E723" s="14"/>
      <c r="F723" s="14"/>
      <c r="G723" s="14"/>
      <c r="H723" s="14"/>
      <c r="I723" s="14"/>
    </row>
    <row r="724" spans="1:9">
      <c r="A724" s="14"/>
      <c r="B724" s="14"/>
      <c r="C724" s="14"/>
      <c r="D724" s="14"/>
      <c r="E724" s="14"/>
      <c r="F724" s="14"/>
      <c r="G724" s="14"/>
      <c r="H724" s="14"/>
      <c r="I724" s="14"/>
    </row>
    <row r="725" spans="1:9">
      <c r="A725" s="14"/>
      <c r="B725" s="14"/>
      <c r="C725" s="14"/>
      <c r="D725" s="14"/>
      <c r="E725" s="14"/>
      <c r="F725" s="14"/>
      <c r="G725" s="14"/>
      <c r="H725" s="14"/>
      <c r="I725" s="14"/>
    </row>
    <row r="726" spans="1:9">
      <c r="A726" s="14"/>
      <c r="B726" s="14"/>
      <c r="C726" s="14"/>
      <c r="D726" s="14"/>
      <c r="E726" s="14"/>
      <c r="F726" s="14"/>
      <c r="G726" s="14"/>
      <c r="H726" s="14"/>
      <c r="I726" s="14"/>
    </row>
    <row r="727" spans="1:9">
      <c r="A727" s="14"/>
      <c r="B727" s="14"/>
      <c r="C727" s="14"/>
      <c r="D727" s="14"/>
      <c r="E727" s="14"/>
      <c r="F727" s="14"/>
      <c r="G727" s="14"/>
      <c r="H727" s="14"/>
      <c r="I727" s="14"/>
    </row>
    <row r="728" spans="1:9">
      <c r="A728" s="14"/>
      <c r="B728" s="14"/>
      <c r="C728" s="14"/>
      <c r="D728" s="14"/>
      <c r="E728" s="14"/>
      <c r="F728" s="14"/>
      <c r="G728" s="14"/>
      <c r="H728" s="14"/>
      <c r="I728" s="14"/>
    </row>
    <row r="729" spans="1:9">
      <c r="A729" s="14"/>
      <c r="B729" s="14"/>
      <c r="C729" s="14"/>
      <c r="D729" s="14"/>
      <c r="E729" s="14"/>
      <c r="F729" s="14"/>
      <c r="G729" s="14"/>
      <c r="H729" s="14"/>
      <c r="I729" s="14"/>
    </row>
    <row r="730" spans="1:9">
      <c r="A730" s="14"/>
      <c r="B730" s="14"/>
      <c r="C730" s="14"/>
      <c r="D730" s="14"/>
      <c r="E730" s="14"/>
      <c r="F730" s="14"/>
      <c r="G730" s="14"/>
      <c r="H730" s="14"/>
      <c r="I730" s="14"/>
    </row>
    <row r="731" spans="1:9">
      <c r="A731" s="14"/>
      <c r="B731" s="14"/>
      <c r="C731" s="14"/>
      <c r="D731" s="14"/>
      <c r="E731" s="14"/>
      <c r="F731" s="14"/>
      <c r="G731" s="14"/>
      <c r="H731" s="14"/>
      <c r="I731" s="14"/>
    </row>
    <row r="732" spans="1:9">
      <c r="A732" s="14"/>
      <c r="B732" s="14"/>
      <c r="C732" s="14"/>
      <c r="D732" s="14"/>
      <c r="E732" s="14"/>
      <c r="F732" s="14"/>
      <c r="G732" s="14"/>
      <c r="H732" s="14"/>
      <c r="I732" s="14"/>
    </row>
    <row r="733" spans="1:9">
      <c r="A733" s="14"/>
      <c r="B733" s="14"/>
      <c r="C733" s="14"/>
      <c r="D733" s="14"/>
      <c r="E733" s="14"/>
      <c r="F733" s="14"/>
      <c r="G733" s="14"/>
      <c r="H733" s="14"/>
      <c r="I733" s="14"/>
    </row>
    <row r="734" spans="1:9">
      <c r="A734" s="14"/>
      <c r="B734" s="14"/>
      <c r="C734" s="14"/>
      <c r="D734" s="14"/>
      <c r="E734" s="14"/>
      <c r="F734" s="14"/>
      <c r="G734" s="14"/>
      <c r="H734" s="14"/>
      <c r="I734" s="14"/>
    </row>
    <row r="735" spans="1:9">
      <c r="A735" s="14"/>
      <c r="B735" s="14"/>
      <c r="C735" s="14"/>
      <c r="D735" s="14"/>
      <c r="E735" s="14"/>
      <c r="F735" s="14"/>
      <c r="G735" s="14"/>
      <c r="H735" s="14"/>
      <c r="I735" s="14"/>
    </row>
    <row r="736" spans="1:9">
      <c r="A736" s="14"/>
      <c r="B736" s="14"/>
      <c r="C736" s="14"/>
      <c r="D736" s="14"/>
      <c r="E736" s="14"/>
      <c r="F736" s="14"/>
      <c r="G736" s="14"/>
      <c r="H736" s="14"/>
      <c r="I736" s="14"/>
    </row>
    <row r="737" spans="1:9">
      <c r="A737" s="14"/>
      <c r="B737" s="14"/>
      <c r="C737" s="14"/>
      <c r="D737" s="14"/>
      <c r="E737" s="14"/>
      <c r="F737" s="14"/>
      <c r="G737" s="14"/>
      <c r="H737" s="14"/>
      <c r="I737" s="14"/>
    </row>
    <row r="738" spans="1:9">
      <c r="A738" s="14"/>
      <c r="B738" s="14"/>
      <c r="C738" s="14"/>
      <c r="D738" s="14"/>
      <c r="E738" s="14"/>
      <c r="F738" s="14"/>
      <c r="G738" s="14"/>
      <c r="H738" s="14"/>
      <c r="I738" s="14"/>
    </row>
    <row r="739" spans="1:9">
      <c r="A739" s="14"/>
      <c r="B739" s="14"/>
      <c r="C739" s="14"/>
      <c r="D739" s="14"/>
      <c r="E739" s="14"/>
      <c r="F739" s="14"/>
      <c r="G739" s="14"/>
      <c r="H739" s="14"/>
      <c r="I739" s="14"/>
    </row>
    <row r="740" spans="1:9">
      <c r="A740" s="14"/>
      <c r="B740" s="14"/>
      <c r="C740" s="14"/>
      <c r="D740" s="14"/>
      <c r="E740" s="14"/>
      <c r="F740" s="14"/>
      <c r="G740" s="14"/>
      <c r="H740" s="14"/>
      <c r="I740" s="14"/>
    </row>
    <row r="741" spans="1:9">
      <c r="A741" s="14"/>
      <c r="B741" s="14"/>
      <c r="C741" s="14"/>
      <c r="D741" s="14"/>
      <c r="E741" s="14"/>
      <c r="F741" s="14"/>
      <c r="G741" s="14"/>
      <c r="H741" s="14"/>
      <c r="I741" s="14"/>
    </row>
    <row r="742" spans="1:9">
      <c r="A742" s="14"/>
      <c r="B742" s="14"/>
      <c r="C742" s="14"/>
      <c r="D742" s="14"/>
      <c r="E742" s="14"/>
      <c r="F742" s="14"/>
      <c r="G742" s="14"/>
      <c r="H742" s="14"/>
      <c r="I742" s="14"/>
    </row>
    <row r="743" spans="1:9">
      <c r="A743" s="14"/>
      <c r="B743" s="14"/>
      <c r="C743" s="14"/>
      <c r="D743" s="14"/>
      <c r="E743" s="14"/>
      <c r="F743" s="14"/>
      <c r="G743" s="14"/>
      <c r="H743" s="14"/>
      <c r="I743" s="14"/>
    </row>
    <row r="744" spans="1:9">
      <c r="A744" s="14"/>
      <c r="B744" s="14"/>
      <c r="C744" s="14"/>
      <c r="D744" s="14"/>
      <c r="E744" s="14"/>
      <c r="F744" s="14"/>
      <c r="G744" s="14"/>
      <c r="H744" s="14"/>
      <c r="I744" s="14"/>
    </row>
    <row r="745" spans="1:9">
      <c r="A745" s="14"/>
      <c r="B745" s="14"/>
      <c r="C745" s="14"/>
      <c r="D745" s="14"/>
      <c r="E745" s="14"/>
      <c r="F745" s="14"/>
      <c r="G745" s="14"/>
      <c r="H745" s="14"/>
      <c r="I745" s="14"/>
    </row>
    <row r="746" spans="1:9">
      <c r="A746" s="14"/>
      <c r="B746" s="14"/>
      <c r="C746" s="14"/>
      <c r="D746" s="14"/>
      <c r="E746" s="14"/>
      <c r="F746" s="14"/>
      <c r="G746" s="14"/>
      <c r="H746" s="14"/>
      <c r="I746" s="14"/>
    </row>
    <row r="747" spans="1:9">
      <c r="A747" s="14"/>
      <c r="B747" s="14"/>
      <c r="C747" s="14"/>
      <c r="D747" s="14"/>
      <c r="E747" s="14"/>
      <c r="F747" s="14"/>
      <c r="G747" s="14"/>
      <c r="H747" s="14"/>
      <c r="I747" s="14"/>
    </row>
    <row r="748" spans="1:9">
      <c r="A748" s="14"/>
      <c r="B748" s="14"/>
      <c r="C748" s="14"/>
      <c r="D748" s="14"/>
      <c r="E748" s="14"/>
      <c r="F748" s="14"/>
      <c r="G748" s="14"/>
      <c r="H748" s="14"/>
      <c r="I748" s="14"/>
    </row>
    <row r="749" spans="1:9">
      <c r="A749" s="14"/>
      <c r="B749" s="14"/>
      <c r="C749" s="14"/>
      <c r="D749" s="14"/>
      <c r="E749" s="14"/>
      <c r="F749" s="14"/>
      <c r="G749" s="14"/>
      <c r="H749" s="14"/>
      <c r="I749" s="14"/>
    </row>
    <row r="750" spans="1:9">
      <c r="A750" s="14"/>
      <c r="B750" s="14"/>
      <c r="C750" s="14"/>
      <c r="D750" s="14"/>
      <c r="E750" s="14"/>
      <c r="F750" s="14"/>
      <c r="G750" s="14"/>
      <c r="H750" s="14"/>
      <c r="I750" s="14"/>
    </row>
    <row r="751" spans="1:9">
      <c r="A751" s="14"/>
      <c r="B751" s="14"/>
      <c r="C751" s="14"/>
      <c r="D751" s="14"/>
      <c r="E751" s="14"/>
      <c r="F751" s="14"/>
      <c r="G751" s="14"/>
      <c r="H751" s="14"/>
      <c r="I751" s="14"/>
    </row>
    <row r="752" spans="1:9">
      <c r="A752" s="14"/>
      <c r="B752" s="14"/>
      <c r="C752" s="14"/>
      <c r="D752" s="14"/>
      <c r="E752" s="14"/>
      <c r="F752" s="14"/>
      <c r="G752" s="14"/>
      <c r="H752" s="14"/>
      <c r="I752" s="14"/>
    </row>
    <row r="753" spans="1:9">
      <c r="A753" s="14"/>
      <c r="B753" s="14"/>
      <c r="C753" s="14"/>
      <c r="D753" s="14"/>
      <c r="E753" s="14"/>
      <c r="F753" s="14"/>
      <c r="G753" s="14"/>
      <c r="H753" s="14"/>
      <c r="I753" s="14"/>
    </row>
    <row r="754" spans="1:9">
      <c r="A754" s="14"/>
      <c r="B754" s="14"/>
      <c r="C754" s="14"/>
      <c r="D754" s="14"/>
      <c r="E754" s="14"/>
      <c r="F754" s="14"/>
      <c r="G754" s="14"/>
      <c r="H754" s="14"/>
      <c r="I754" s="14"/>
    </row>
    <row r="755" spans="1:9">
      <c r="A755" s="14"/>
      <c r="B755" s="14"/>
      <c r="C755" s="14"/>
      <c r="D755" s="14"/>
      <c r="E755" s="14"/>
      <c r="F755" s="14"/>
      <c r="G755" s="14"/>
      <c r="H755" s="14"/>
      <c r="I755" s="14"/>
    </row>
    <row r="756" spans="1:9">
      <c r="A756" s="14"/>
      <c r="B756" s="14"/>
      <c r="C756" s="14"/>
      <c r="D756" s="14"/>
      <c r="E756" s="14"/>
      <c r="F756" s="14"/>
      <c r="G756" s="14"/>
      <c r="H756" s="14"/>
      <c r="I756" s="14"/>
    </row>
    <row r="757" spans="1:9">
      <c r="A757" s="14"/>
      <c r="B757" s="14"/>
      <c r="C757" s="14"/>
      <c r="D757" s="14"/>
      <c r="E757" s="14"/>
      <c r="F757" s="14"/>
      <c r="G757" s="14"/>
      <c r="H757" s="14"/>
      <c r="I757" s="14"/>
    </row>
    <row r="758" spans="1:9">
      <c r="A758" s="14"/>
      <c r="B758" s="14"/>
      <c r="C758" s="14"/>
      <c r="D758" s="14"/>
      <c r="E758" s="14"/>
      <c r="F758" s="14"/>
      <c r="G758" s="14"/>
      <c r="H758" s="14"/>
      <c r="I758" s="14"/>
    </row>
    <row r="759" spans="1:9">
      <c r="A759" s="14"/>
      <c r="B759" s="14"/>
      <c r="C759" s="14"/>
      <c r="D759" s="14"/>
      <c r="E759" s="14"/>
      <c r="F759" s="14"/>
      <c r="G759" s="14"/>
      <c r="H759" s="14"/>
      <c r="I759" s="14"/>
    </row>
    <row r="760" spans="1:9">
      <c r="A760" s="14"/>
      <c r="B760" s="14"/>
      <c r="C760" s="14"/>
      <c r="D760" s="14"/>
      <c r="E760" s="14"/>
      <c r="F760" s="14"/>
      <c r="G760" s="14"/>
      <c r="H760" s="14"/>
      <c r="I760" s="14"/>
    </row>
    <row r="761" spans="1:9">
      <c r="A761" s="14"/>
      <c r="B761" s="14"/>
      <c r="C761" s="14"/>
      <c r="D761" s="14"/>
      <c r="E761" s="14"/>
      <c r="F761" s="14"/>
      <c r="G761" s="14"/>
      <c r="H761" s="14"/>
      <c r="I761" s="14"/>
    </row>
    <row r="762" spans="1:9">
      <c r="A762" s="14"/>
      <c r="B762" s="14"/>
      <c r="C762" s="14"/>
      <c r="D762" s="14"/>
      <c r="E762" s="14"/>
      <c r="F762" s="14"/>
      <c r="G762" s="14"/>
      <c r="H762" s="14"/>
      <c r="I762" s="14"/>
    </row>
    <row r="763" spans="1:9">
      <c r="A763" s="14"/>
      <c r="B763" s="14"/>
      <c r="C763" s="14"/>
      <c r="D763" s="14"/>
      <c r="E763" s="14"/>
      <c r="F763" s="14"/>
      <c r="G763" s="14"/>
      <c r="H763" s="14"/>
      <c r="I763" s="14"/>
    </row>
    <row r="764" spans="1:9">
      <c r="A764" s="14"/>
      <c r="B764" s="14"/>
      <c r="C764" s="14"/>
      <c r="D764" s="14"/>
      <c r="E764" s="14"/>
      <c r="F764" s="14"/>
      <c r="G764" s="14"/>
      <c r="H764" s="14"/>
      <c r="I764" s="14"/>
    </row>
    <row r="765" spans="1:9">
      <c r="A765" s="14"/>
      <c r="B765" s="14"/>
      <c r="C765" s="14"/>
      <c r="D765" s="14"/>
      <c r="E765" s="14"/>
      <c r="F765" s="14"/>
      <c r="G765" s="14"/>
      <c r="H765" s="14"/>
      <c r="I765" s="14"/>
    </row>
    <row r="766" spans="1:9">
      <c r="A766" s="14"/>
      <c r="B766" s="14"/>
      <c r="C766" s="14"/>
      <c r="D766" s="14"/>
      <c r="E766" s="14"/>
      <c r="F766" s="14"/>
      <c r="G766" s="14"/>
      <c r="H766" s="14"/>
      <c r="I766" s="14"/>
    </row>
    <row r="767" spans="1:9">
      <c r="A767" s="14"/>
      <c r="B767" s="14"/>
      <c r="C767" s="14"/>
      <c r="D767" s="14"/>
      <c r="E767" s="14"/>
      <c r="F767" s="14"/>
      <c r="G767" s="14"/>
      <c r="H767" s="14"/>
      <c r="I767" s="14"/>
    </row>
    <row r="768" spans="1:9">
      <c r="A768" s="14"/>
      <c r="B768" s="14"/>
      <c r="C768" s="14"/>
      <c r="D768" s="14"/>
      <c r="E768" s="14"/>
      <c r="F768" s="14"/>
      <c r="G768" s="14"/>
      <c r="H768" s="14"/>
      <c r="I768" s="14"/>
    </row>
    <row r="769" spans="1:9">
      <c r="A769" s="14"/>
      <c r="B769" s="14"/>
      <c r="C769" s="14"/>
      <c r="D769" s="14"/>
      <c r="E769" s="14"/>
      <c r="F769" s="14"/>
      <c r="G769" s="14"/>
      <c r="H769" s="14"/>
      <c r="I769" s="14"/>
    </row>
    <row r="770" spans="1:9">
      <c r="A770" s="14"/>
      <c r="B770" s="14"/>
      <c r="C770" s="14"/>
      <c r="D770" s="14"/>
      <c r="E770" s="14"/>
      <c r="F770" s="14"/>
      <c r="G770" s="14"/>
      <c r="H770" s="14"/>
      <c r="I770" s="14"/>
    </row>
    <row r="771" spans="1:9">
      <c r="A771" s="14"/>
      <c r="B771" s="14"/>
      <c r="C771" s="14"/>
      <c r="D771" s="14"/>
      <c r="E771" s="14"/>
      <c r="F771" s="14"/>
      <c r="G771" s="14"/>
      <c r="H771" s="14"/>
      <c r="I771" s="14"/>
    </row>
    <row r="772" spans="1:9">
      <c r="A772" s="14"/>
      <c r="B772" s="14"/>
      <c r="C772" s="14"/>
      <c r="D772" s="14"/>
      <c r="E772" s="14"/>
      <c r="F772" s="14"/>
      <c r="G772" s="14"/>
      <c r="H772" s="14"/>
      <c r="I772" s="14"/>
    </row>
    <row r="773" spans="1:9">
      <c r="A773" s="14"/>
      <c r="B773" s="14"/>
      <c r="C773" s="14"/>
      <c r="D773" s="14"/>
      <c r="E773" s="14"/>
      <c r="F773" s="14"/>
      <c r="G773" s="14"/>
      <c r="H773" s="14"/>
      <c r="I773" s="14"/>
    </row>
    <row r="774" spans="1:9">
      <c r="A774" s="14"/>
      <c r="B774" s="14"/>
      <c r="C774" s="14"/>
      <c r="D774" s="14"/>
      <c r="E774" s="14"/>
      <c r="F774" s="14"/>
      <c r="G774" s="14"/>
      <c r="H774" s="14"/>
      <c r="I774" s="14"/>
    </row>
    <row r="775" spans="1:9">
      <c r="A775" s="14"/>
      <c r="B775" s="14"/>
      <c r="C775" s="14"/>
      <c r="D775" s="14"/>
      <c r="E775" s="14"/>
      <c r="F775" s="14"/>
      <c r="G775" s="14"/>
      <c r="H775" s="14"/>
      <c r="I775" s="14"/>
    </row>
    <row r="776" spans="1:9">
      <c r="A776" s="14"/>
      <c r="B776" s="14"/>
      <c r="C776" s="14"/>
      <c r="D776" s="14"/>
      <c r="E776" s="14"/>
      <c r="F776" s="14"/>
      <c r="G776" s="14"/>
      <c r="H776" s="14"/>
      <c r="I776" s="14"/>
    </row>
    <row r="777" spans="1:9">
      <c r="A777" s="14"/>
      <c r="B777" s="14"/>
      <c r="C777" s="14"/>
      <c r="D777" s="14"/>
      <c r="E777" s="14"/>
      <c r="F777" s="14"/>
      <c r="G777" s="14"/>
      <c r="H777" s="14"/>
      <c r="I777" s="14"/>
    </row>
    <row r="778" spans="1:9">
      <c r="A778" s="14"/>
      <c r="B778" s="14"/>
      <c r="C778" s="14"/>
      <c r="D778" s="14"/>
      <c r="E778" s="14"/>
      <c r="F778" s="14"/>
      <c r="G778" s="14"/>
      <c r="H778" s="14"/>
      <c r="I778" s="14"/>
    </row>
    <row r="779" spans="1:9">
      <c r="A779" s="14"/>
      <c r="B779" s="14"/>
      <c r="C779" s="14"/>
      <c r="D779" s="14"/>
      <c r="E779" s="14"/>
      <c r="F779" s="14"/>
      <c r="G779" s="14"/>
      <c r="H779" s="14"/>
      <c r="I779" s="14"/>
    </row>
    <row r="780" spans="1:9">
      <c r="A780" s="14"/>
      <c r="B780" s="14"/>
      <c r="C780" s="14"/>
      <c r="D780" s="14"/>
      <c r="E780" s="14"/>
      <c r="F780" s="14"/>
      <c r="G780" s="14"/>
      <c r="H780" s="14"/>
      <c r="I780" s="14"/>
    </row>
    <row r="781" spans="1:9">
      <c r="A781" s="14"/>
      <c r="B781" s="14"/>
      <c r="C781" s="14"/>
      <c r="D781" s="14"/>
      <c r="E781" s="14"/>
      <c r="F781" s="14"/>
      <c r="G781" s="14"/>
      <c r="H781" s="14"/>
      <c r="I781" s="14"/>
    </row>
    <row r="782" spans="1:9">
      <c r="A782" s="14"/>
      <c r="B782" s="14"/>
      <c r="C782" s="14"/>
      <c r="D782" s="14"/>
      <c r="E782" s="14"/>
      <c r="F782" s="14"/>
      <c r="G782" s="14"/>
      <c r="H782" s="14"/>
      <c r="I782" s="14"/>
    </row>
    <row r="783" spans="1:9">
      <c r="A783" s="14"/>
      <c r="B783" s="14"/>
      <c r="C783" s="14"/>
      <c r="D783" s="14"/>
      <c r="E783" s="14"/>
      <c r="F783" s="14"/>
    </row>
    <row r="784" spans="1:9">
      <c r="A784" s="14"/>
      <c r="B784" s="14"/>
      <c r="C784" s="14"/>
      <c r="D784" s="14"/>
      <c r="E784" s="14"/>
      <c r="F784" s="14"/>
    </row>
    <row r="785" spans="1:6">
      <c r="A785" s="14"/>
      <c r="B785" s="14"/>
      <c r="C785" s="14"/>
      <c r="D785" s="14"/>
      <c r="E785" s="14"/>
      <c r="F785" s="14"/>
    </row>
    <row r="786" spans="1:6">
      <c r="A786" s="14"/>
      <c r="B786" s="14"/>
      <c r="C786" s="14"/>
      <c r="D786" s="14"/>
      <c r="E786" s="14"/>
      <c r="F786" s="14"/>
    </row>
    <row r="787" spans="1:6">
      <c r="A787" s="14"/>
      <c r="B787" s="14"/>
      <c r="C787" s="14"/>
      <c r="D787" s="14"/>
      <c r="E787" s="14"/>
      <c r="F787" s="14"/>
    </row>
    <row r="788" spans="1:6">
      <c r="A788" s="14"/>
      <c r="B788" s="14"/>
      <c r="C788" s="14"/>
      <c r="D788" s="14"/>
      <c r="E788" s="14"/>
      <c r="F788" s="14"/>
    </row>
    <row r="789" spans="1:6">
      <c r="A789" s="14"/>
      <c r="B789" s="14"/>
      <c r="C789" s="14"/>
      <c r="D789" s="14"/>
      <c r="E789" s="14"/>
      <c r="F789" s="14"/>
    </row>
    <row r="790" spans="1:6">
      <c r="A790" s="14"/>
      <c r="B790" s="14"/>
      <c r="C790" s="14"/>
      <c r="D790" s="14"/>
      <c r="E790" s="14"/>
      <c r="F790" s="14"/>
    </row>
    <row r="791" spans="1:6">
      <c r="A791" s="14"/>
      <c r="B791" s="14"/>
      <c r="C791" s="14"/>
      <c r="D791" s="14"/>
      <c r="E791" s="14"/>
      <c r="F791" s="14"/>
    </row>
  </sheetData>
  <mergeCells count="347">
    <mergeCell ref="A453:A458"/>
    <mergeCell ref="B453:B458"/>
    <mergeCell ref="C453:C458"/>
    <mergeCell ref="D453:D458"/>
    <mergeCell ref="E453:E458"/>
    <mergeCell ref="F453:F458"/>
    <mergeCell ref="G454:H454"/>
    <mergeCell ref="G254:H258"/>
    <mergeCell ref="G285:H289"/>
    <mergeCell ref="G280:H284"/>
    <mergeCell ref="G304:H308"/>
    <mergeCell ref="G294:H298"/>
    <mergeCell ref="G321:H325"/>
    <mergeCell ref="G314:H318"/>
    <mergeCell ref="H349:H353"/>
    <mergeCell ref="H359:H363"/>
    <mergeCell ref="G268:G272"/>
    <mergeCell ref="G275:G279"/>
    <mergeCell ref="G331:G335"/>
    <mergeCell ref="G340:G344"/>
    <mergeCell ref="G349:G353"/>
    <mergeCell ref="G359:G363"/>
    <mergeCell ref="F399:F401"/>
    <mergeCell ref="F408:F409"/>
    <mergeCell ref="I390:I394"/>
    <mergeCell ref="I314:I318"/>
    <mergeCell ref="I321:I325"/>
    <mergeCell ref="I326:I330"/>
    <mergeCell ref="I331:I335"/>
    <mergeCell ref="I340:I344"/>
    <mergeCell ref="I349:I353"/>
    <mergeCell ref="I359:I363"/>
    <mergeCell ref="I249:I253"/>
    <mergeCell ref="I254:I258"/>
    <mergeCell ref="I259:I263"/>
    <mergeCell ref="I268:I272"/>
    <mergeCell ref="I275:I279"/>
    <mergeCell ref="I280:I284"/>
    <mergeCell ref="I285:I289"/>
    <mergeCell ref="I294:I298"/>
    <mergeCell ref="I304:I308"/>
    <mergeCell ref="H331:H335"/>
    <mergeCell ref="H340:H344"/>
    <mergeCell ref="I403:I407"/>
    <mergeCell ref="I411:I414"/>
    <mergeCell ref="I419:I423"/>
    <mergeCell ref="I435:I439"/>
    <mergeCell ref="I459:I463"/>
    <mergeCell ref="G381:H385"/>
    <mergeCell ref="G369:H373"/>
    <mergeCell ref="G403:H407"/>
    <mergeCell ref="G390:H394"/>
    <mergeCell ref="G419:H423"/>
    <mergeCell ref="G411:H414"/>
    <mergeCell ref="G435:H439"/>
    <mergeCell ref="G459:H463"/>
    <mergeCell ref="I369:I373"/>
    <mergeCell ref="I381:I385"/>
    <mergeCell ref="G448:H452"/>
    <mergeCell ref="I448:I452"/>
    <mergeCell ref="G389:H389"/>
    <mergeCell ref="G402:H402"/>
    <mergeCell ref="G410:H410"/>
    <mergeCell ref="G418:H418"/>
    <mergeCell ref="G444:H444"/>
    <mergeCell ref="I67:I71"/>
    <mergeCell ref="I84:I88"/>
    <mergeCell ref="I92:I96"/>
    <mergeCell ref="I97:I101"/>
    <mergeCell ref="I108:I112"/>
    <mergeCell ref="I220:I226"/>
    <mergeCell ref="I227:I233"/>
    <mergeCell ref="I240:I244"/>
    <mergeCell ref="H249:H253"/>
    <mergeCell ref="I169:I173"/>
    <mergeCell ref="I183:I187"/>
    <mergeCell ref="I192:I196"/>
    <mergeCell ref="I200:I202"/>
    <mergeCell ref="I204:I208"/>
    <mergeCell ref="I209:I213"/>
    <mergeCell ref="I118:I122"/>
    <mergeCell ref="I128:I132"/>
    <mergeCell ref="I137:I142"/>
    <mergeCell ref="I144:I145"/>
    <mergeCell ref="I148:I152"/>
    <mergeCell ref="I154:I157"/>
    <mergeCell ref="I158:I162"/>
    <mergeCell ref="G249:G253"/>
    <mergeCell ref="G259:G263"/>
    <mergeCell ref="H128:H132"/>
    <mergeCell ref="H137:H142"/>
    <mergeCell ref="H144:H145"/>
    <mergeCell ref="H148:H152"/>
    <mergeCell ref="H154:H157"/>
    <mergeCell ref="H158:H162"/>
    <mergeCell ref="H169:H173"/>
    <mergeCell ref="G127:H127"/>
    <mergeCell ref="H259:H263"/>
    <mergeCell ref="H67:H71"/>
    <mergeCell ref="H84:H88"/>
    <mergeCell ref="H92:H96"/>
    <mergeCell ref="H97:H101"/>
    <mergeCell ref="H108:H112"/>
    <mergeCell ref="H118:H122"/>
    <mergeCell ref="G83:H83"/>
    <mergeCell ref="G90:H90"/>
    <mergeCell ref="G91:H91"/>
    <mergeCell ref="G107:H107"/>
    <mergeCell ref="G117:H117"/>
    <mergeCell ref="F415:F417"/>
    <mergeCell ref="F464:F469"/>
    <mergeCell ref="G10:G15"/>
    <mergeCell ref="G25:G30"/>
    <mergeCell ref="G56:G60"/>
    <mergeCell ref="G67:G71"/>
    <mergeCell ref="G84:G88"/>
    <mergeCell ref="G92:G96"/>
    <mergeCell ref="G97:G101"/>
    <mergeCell ref="G108:G112"/>
    <mergeCell ref="G118:G122"/>
    <mergeCell ref="G128:G132"/>
    <mergeCell ref="G137:G142"/>
    <mergeCell ref="G144:G145"/>
    <mergeCell ref="G148:G152"/>
    <mergeCell ref="G154:G157"/>
    <mergeCell ref="G158:G162"/>
    <mergeCell ref="G169:G173"/>
    <mergeCell ref="G183:G187"/>
    <mergeCell ref="G192:G196"/>
    <mergeCell ref="G200:G202"/>
    <mergeCell ref="G204:G208"/>
    <mergeCell ref="G368:H368"/>
    <mergeCell ref="G380:H380"/>
    <mergeCell ref="E464:E469"/>
    <mergeCell ref="F2:F3"/>
    <mergeCell ref="F16:F23"/>
    <mergeCell ref="F31:F40"/>
    <mergeCell ref="F47:F54"/>
    <mergeCell ref="F61:F65"/>
    <mergeCell ref="F72:F82"/>
    <mergeCell ref="F102:F106"/>
    <mergeCell ref="F113:F116"/>
    <mergeCell ref="F124:F126"/>
    <mergeCell ref="F133:F135"/>
    <mergeCell ref="F143:F146"/>
    <mergeCell ref="F163:F167"/>
    <mergeCell ref="F176:F181"/>
    <mergeCell ref="F188:F190"/>
    <mergeCell ref="F197:F202"/>
    <mergeCell ref="F264:F266"/>
    <mergeCell ref="F290:F293"/>
    <mergeCell ref="F336:F338"/>
    <mergeCell ref="F345:F347"/>
    <mergeCell ref="F354:F357"/>
    <mergeCell ref="F364:F367"/>
    <mergeCell ref="F374:F379"/>
    <mergeCell ref="F386:F388"/>
    <mergeCell ref="E336:E338"/>
    <mergeCell ref="E345:E347"/>
    <mergeCell ref="E354:E357"/>
    <mergeCell ref="E364:E367"/>
    <mergeCell ref="E374:E379"/>
    <mergeCell ref="E386:E388"/>
    <mergeCell ref="E399:E401"/>
    <mergeCell ref="E408:E409"/>
    <mergeCell ref="E415:E417"/>
    <mergeCell ref="D364:D367"/>
    <mergeCell ref="D374:D379"/>
    <mergeCell ref="D386:D388"/>
    <mergeCell ref="D399:D401"/>
    <mergeCell ref="D408:D409"/>
    <mergeCell ref="D415:D417"/>
    <mergeCell ref="D464:D469"/>
    <mergeCell ref="E2:E3"/>
    <mergeCell ref="E16:E23"/>
    <mergeCell ref="E31:E40"/>
    <mergeCell ref="E47:E54"/>
    <mergeCell ref="E61:E65"/>
    <mergeCell ref="E72:E82"/>
    <mergeCell ref="E102:E106"/>
    <mergeCell ref="E113:E116"/>
    <mergeCell ref="E124:E126"/>
    <mergeCell ref="E133:E135"/>
    <mergeCell ref="E143:E146"/>
    <mergeCell ref="E163:E167"/>
    <mergeCell ref="E177:E181"/>
    <mergeCell ref="E188:E190"/>
    <mergeCell ref="E197:E202"/>
    <mergeCell ref="E264:E266"/>
    <mergeCell ref="E290:E293"/>
    <mergeCell ref="C399:C401"/>
    <mergeCell ref="C408:C409"/>
    <mergeCell ref="C415:C417"/>
    <mergeCell ref="C464:C469"/>
    <mergeCell ref="D2:D3"/>
    <mergeCell ref="D16:D23"/>
    <mergeCell ref="D31:D40"/>
    <mergeCell ref="D47:D54"/>
    <mergeCell ref="D61:D65"/>
    <mergeCell ref="D72:D82"/>
    <mergeCell ref="D102:D106"/>
    <mergeCell ref="D113:D116"/>
    <mergeCell ref="D124:D126"/>
    <mergeCell ref="D133:D135"/>
    <mergeCell ref="D143:D146"/>
    <mergeCell ref="D163:D167"/>
    <mergeCell ref="D176:D181"/>
    <mergeCell ref="D188:D190"/>
    <mergeCell ref="D197:D202"/>
    <mergeCell ref="D264:D266"/>
    <mergeCell ref="D290:D293"/>
    <mergeCell ref="D336:D338"/>
    <mergeCell ref="D345:D347"/>
    <mergeCell ref="D354:D357"/>
    <mergeCell ref="C197:C202"/>
    <mergeCell ref="C264:C266"/>
    <mergeCell ref="C290:C293"/>
    <mergeCell ref="C336:C338"/>
    <mergeCell ref="C345:C347"/>
    <mergeCell ref="C354:C357"/>
    <mergeCell ref="C364:C367"/>
    <mergeCell ref="C374:C379"/>
    <mergeCell ref="C386:C388"/>
    <mergeCell ref="C72:C82"/>
    <mergeCell ref="C102:C106"/>
    <mergeCell ref="C113:C116"/>
    <mergeCell ref="C124:C126"/>
    <mergeCell ref="C133:C135"/>
    <mergeCell ref="C143:C146"/>
    <mergeCell ref="C163:C167"/>
    <mergeCell ref="C176:C181"/>
    <mergeCell ref="C188:C190"/>
    <mergeCell ref="A90:F90"/>
    <mergeCell ref="A107:F107"/>
    <mergeCell ref="A117:F117"/>
    <mergeCell ref="B345:B347"/>
    <mergeCell ref="B354:B357"/>
    <mergeCell ref="B364:B367"/>
    <mergeCell ref="B374:B379"/>
    <mergeCell ref="B386:B388"/>
    <mergeCell ref="B399:B401"/>
    <mergeCell ref="B408:B409"/>
    <mergeCell ref="B415:B417"/>
    <mergeCell ref="B464:B469"/>
    <mergeCell ref="A464:A469"/>
    <mergeCell ref="A472:A477"/>
    <mergeCell ref="A478:A482"/>
    <mergeCell ref="A483:A487"/>
    <mergeCell ref="A488:A493"/>
    <mergeCell ref="A494:A498"/>
    <mergeCell ref="B2:B3"/>
    <mergeCell ref="B16:B23"/>
    <mergeCell ref="B31:B40"/>
    <mergeCell ref="B47:B54"/>
    <mergeCell ref="B61:B65"/>
    <mergeCell ref="B72:B82"/>
    <mergeCell ref="B102:B106"/>
    <mergeCell ref="B113:B116"/>
    <mergeCell ref="B124:B126"/>
    <mergeCell ref="B133:B135"/>
    <mergeCell ref="B143:B146"/>
    <mergeCell ref="B163:B167"/>
    <mergeCell ref="B176:B181"/>
    <mergeCell ref="B188:B190"/>
    <mergeCell ref="B197:B202"/>
    <mergeCell ref="B264:B266"/>
    <mergeCell ref="B290:B293"/>
    <mergeCell ref="B336:B338"/>
    <mergeCell ref="A336:A338"/>
    <mergeCell ref="A345:A347"/>
    <mergeCell ref="A354:A357"/>
    <mergeCell ref="A364:A367"/>
    <mergeCell ref="A374:A379"/>
    <mergeCell ref="A386:A388"/>
    <mergeCell ref="A399:A401"/>
    <mergeCell ref="A408:A409"/>
    <mergeCell ref="A415:A417"/>
    <mergeCell ref="G466:H466"/>
    <mergeCell ref="A2:A3"/>
    <mergeCell ref="A16:A23"/>
    <mergeCell ref="A31:A40"/>
    <mergeCell ref="A47:A54"/>
    <mergeCell ref="A61:A65"/>
    <mergeCell ref="A72:A82"/>
    <mergeCell ref="A102:A106"/>
    <mergeCell ref="A113:A116"/>
    <mergeCell ref="A124:A126"/>
    <mergeCell ref="A133:A135"/>
    <mergeCell ref="A143:A146"/>
    <mergeCell ref="A163:A167"/>
    <mergeCell ref="A188:A190"/>
    <mergeCell ref="A197:A202"/>
    <mergeCell ref="A264:A266"/>
    <mergeCell ref="A290:A293"/>
    <mergeCell ref="G267:H267"/>
    <mergeCell ref="G274:H274"/>
    <mergeCell ref="G293:H293"/>
    <mergeCell ref="G303:H303"/>
    <mergeCell ref="G313:H313"/>
    <mergeCell ref="G320:H320"/>
    <mergeCell ref="G339:H339"/>
    <mergeCell ref="G348:H348"/>
    <mergeCell ref="G358:H358"/>
    <mergeCell ref="G326:H330"/>
    <mergeCell ref="G136:H136"/>
    <mergeCell ref="G147:H147"/>
    <mergeCell ref="G153:H153"/>
    <mergeCell ref="G168:H168"/>
    <mergeCell ref="G182:H182"/>
    <mergeCell ref="G191:H191"/>
    <mergeCell ref="G203:H203"/>
    <mergeCell ref="G239:H239"/>
    <mergeCell ref="G248:H248"/>
    <mergeCell ref="G227:G233"/>
    <mergeCell ref="G240:G244"/>
    <mergeCell ref="H183:H187"/>
    <mergeCell ref="H192:H196"/>
    <mergeCell ref="H200:H202"/>
    <mergeCell ref="H204:H208"/>
    <mergeCell ref="H227:H233"/>
    <mergeCell ref="H240:H244"/>
    <mergeCell ref="G220:H226"/>
    <mergeCell ref="G209:H213"/>
    <mergeCell ref="H268:H272"/>
    <mergeCell ref="H275:H279"/>
    <mergeCell ref="A1:I1"/>
    <mergeCell ref="G2:I2"/>
    <mergeCell ref="A24:F24"/>
    <mergeCell ref="G24:H24"/>
    <mergeCell ref="A41:F41"/>
    <mergeCell ref="G41:H41"/>
    <mergeCell ref="A55:F55"/>
    <mergeCell ref="G55:H55"/>
    <mergeCell ref="G66:H66"/>
    <mergeCell ref="C2:C3"/>
    <mergeCell ref="C16:C23"/>
    <mergeCell ref="C31:C40"/>
    <mergeCell ref="C47:C54"/>
    <mergeCell ref="C61:C65"/>
    <mergeCell ref="H10:H15"/>
    <mergeCell ref="H25:H30"/>
    <mergeCell ref="H56:H60"/>
    <mergeCell ref="I4:I9"/>
    <mergeCell ref="I10:I15"/>
    <mergeCell ref="I25:I30"/>
    <mergeCell ref="I56:I60"/>
    <mergeCell ref="G4:H9"/>
  </mergeCells>
  <pageMargins left="0.7" right="0.7" top="0.75" bottom="0.75" header="0.3" footer="0.3"/>
  <pageSetup paperSize="9" scale="6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2026-02-25T05:50:07Z</cp:lastPrinted>
  <dcterms:created xsi:type="dcterms:W3CDTF">2015-06-05T18:19:00Z</dcterms:created>
  <dcterms:modified xsi:type="dcterms:W3CDTF">2026-02-25T23:18:17Z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2E18504D404B49FEB94C6B61643934BA_12</vt:lpwstr>
  </property>
  <property fmtid="{D5CDD505-2E9C-101B-9397-08002B2CF9AE}" pid="3" name="KSOProductBuildVer">
    <vt:lpwstr>1049-12.2.0.20326</vt:lpwstr>
  </property>
</Properties>
</file>